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6.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2.xml" ContentType="application/vnd.ms-excel.controlproperties+xml"/>
  <Override PartName="/xl/ctrlProps/ctrlProp8.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glibstaff\Downloads\"/>
    </mc:Choice>
  </mc:AlternateContent>
  <xr:revisionPtr revIDLastSave="0" documentId="8_{164C00A5-0816-463B-860B-1955BE1E1DC4}" xr6:coauthVersionLast="47" xr6:coauthVersionMax="47" xr10:uidLastSave="{00000000-0000-0000-0000-000000000000}"/>
  <bookViews>
    <workbookView xWindow="3450" yWindow="0" windowWidth="25260" windowHeight="15480" tabRatio="890" xr2:uid="{00000000-000D-0000-FFFF-FFFF00000000}"/>
  </bookViews>
  <sheets>
    <sheet name="文献複写依頼書" sheetId="11" r:id="rId1"/>
    <sheet name="記入例" sheetId="23" r:id="rId2"/>
    <sheet name="宛名" sheetId="13" state="hidden" r:id="rId3"/>
    <sheet name="【社系】別紙「文献複写についてのご案内」" sheetId="20" state="hidden" r:id="rId4"/>
    <sheet name="【社系以外】別紙「文献複写についてのご案内」" sheetId="22" state="hidden" r:id="rId5"/>
    <sheet name="館名一覧" sheetId="12" state="hidden" r:id="rId6"/>
  </sheets>
  <definedNames>
    <definedName name="_xlnm.Print_Area" localSheetId="1">記入例!$A$1:$L$31</definedName>
    <definedName name="_xlnm.Print_Area" localSheetId="0">文献複写依頼書!$A$1:$L$31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3" l="1"/>
  <c r="B3" i="13"/>
  <c r="A5" i="20"/>
  <c r="A5" i="22"/>
  <c r="E25" i="22"/>
  <c r="D24" i="22"/>
  <c r="D23" i="22"/>
  <c r="E26" i="20"/>
  <c r="D24" i="20"/>
  <c r="D23" i="20"/>
  <c r="B14" i="13"/>
  <c r="B13" i="13"/>
  <c r="B12" i="13"/>
  <c r="L19" i="23" l="1"/>
  <c r="L17" i="23"/>
  <c r="L16" i="23"/>
  <c r="L15" i="23"/>
  <c r="J4" i="23"/>
  <c r="I4" i="23"/>
  <c r="I3" i="23"/>
  <c r="B38" i="22"/>
  <c r="B37" i="22"/>
  <c r="B36" i="22"/>
  <c r="E24" i="22"/>
  <c r="E23" i="22"/>
  <c r="C20" i="22"/>
  <c r="C18" i="22"/>
  <c r="F10" i="22"/>
  <c r="F9" i="22"/>
  <c r="G7" i="22"/>
  <c r="A4" i="22"/>
  <c r="C20" i="20"/>
  <c r="C18" i="20"/>
  <c r="E26" i="22" l="1"/>
  <c r="G7" i="20"/>
  <c r="E24" i="20" l="1"/>
  <c r="E23" i="20"/>
  <c r="E27" i="20" s="1"/>
  <c r="F9" i="20"/>
  <c r="F10" i="20"/>
  <c r="I3" i="11"/>
  <c r="A4" i="20"/>
  <c r="J4" i="11"/>
  <c r="I4" i="11"/>
  <c r="L17" i="11" l="1"/>
  <c r="L16" i="11" l="1"/>
  <c r="L15" i="11"/>
  <c r="L19" i="11" s="1"/>
  <c r="B6" i="13" l="1"/>
  <c r="B7" i="13" l="1"/>
  <c r="B2" i="13"/>
</calcChain>
</file>

<file path=xl/sharedStrings.xml><?xml version="1.0" encoding="utf-8"?>
<sst xmlns="http://schemas.openxmlformats.org/spreadsheetml/2006/main" count="228" uniqueCount="134">
  <si>
    <t>FAX番号</t>
    <rPh sb="3" eb="5">
      <t>バンゴウ</t>
    </rPh>
    <phoneticPr fontId="1"/>
  </si>
  <si>
    <t>依頼機関</t>
    <rPh sb="0" eb="2">
      <t>イライ</t>
    </rPh>
    <rPh sb="2" eb="4">
      <t>キカン</t>
    </rPh>
    <phoneticPr fontId="1"/>
  </si>
  <si>
    <t>〒</t>
    <phoneticPr fontId="1"/>
  </si>
  <si>
    <t>受付番号</t>
    <rPh sb="0" eb="4">
      <t>ウケツケバンゴウ</t>
    </rPh>
    <phoneticPr fontId="1"/>
  </si>
  <si>
    <t>受付日</t>
    <rPh sb="0" eb="3">
      <t>ウケツケビ</t>
    </rPh>
    <phoneticPr fontId="1"/>
  </si>
  <si>
    <t>【図書館記入欄】</t>
    <rPh sb="1" eb="4">
      <t>トショカン</t>
    </rPh>
    <rPh sb="4" eb="6">
      <t>キニュウ</t>
    </rPh>
    <rPh sb="6" eb="7">
      <t>ラン</t>
    </rPh>
    <phoneticPr fontId="1"/>
  </si>
  <si>
    <t>破損・劣化が激しいため</t>
    <rPh sb="0" eb="2">
      <t>ハソン</t>
    </rPh>
    <rPh sb="3" eb="5">
      <t>レッカ</t>
    </rPh>
    <rPh sb="6" eb="7">
      <t>ハゲ</t>
    </rPh>
    <phoneticPr fontId="1"/>
  </si>
  <si>
    <t>【通信欄】</t>
    <rPh sb="1" eb="4">
      <t>ツウシンラン</t>
    </rPh>
    <phoneticPr fontId="1"/>
  </si>
  <si>
    <t>申し訳ございませんが、以下の理由により謝絶させていただきます。</t>
    <rPh sb="0" eb="1">
      <t>モウ</t>
    </rPh>
    <rPh sb="2" eb="3">
      <t>ワケ</t>
    </rPh>
    <rPh sb="11" eb="13">
      <t>イカ</t>
    </rPh>
    <rPh sb="14" eb="16">
      <t>リユウ</t>
    </rPh>
    <rPh sb="19" eb="21">
      <t>シャゼツ</t>
    </rPh>
    <phoneticPr fontId="1"/>
  </si>
  <si>
    <t>論題 / 著者名</t>
    <rPh sb="0" eb="2">
      <t>ロンダイ</t>
    </rPh>
    <rPh sb="5" eb="8">
      <t>チョシャメイ</t>
    </rPh>
    <phoneticPr fontId="1"/>
  </si>
  <si>
    <t>様</t>
    <rPh sb="0" eb="1">
      <t>サマ</t>
    </rPh>
    <phoneticPr fontId="1"/>
  </si>
  <si>
    <t>所在不明のため</t>
    <rPh sb="0" eb="2">
      <t>ショザイ</t>
    </rPh>
    <rPh sb="2" eb="4">
      <t>フメイ</t>
    </rPh>
    <phoneticPr fontId="1"/>
  </si>
  <si>
    <t>複写種別</t>
    <rPh sb="0" eb="2">
      <t>フクシャ</t>
    </rPh>
    <rPh sb="2" eb="4">
      <t>シュベツ</t>
    </rPh>
    <phoneticPr fontId="1"/>
  </si>
  <si>
    <t>白黒コピーを希望</t>
    <rPh sb="0" eb="2">
      <t>シロクロ</t>
    </rPh>
    <rPh sb="6" eb="8">
      <t>キボウ</t>
    </rPh>
    <phoneticPr fontId="1"/>
  </si>
  <si>
    <t>白黒</t>
    <rPh sb="0" eb="2">
      <t>シロクロ</t>
    </rPh>
    <phoneticPr fontId="1"/>
  </si>
  <si>
    <t>カラー</t>
    <phoneticPr fontId="1"/>
  </si>
  <si>
    <t>枚数</t>
    <rPh sb="0" eb="2">
      <t>マイスウ</t>
    </rPh>
    <phoneticPr fontId="1"/>
  </si>
  <si>
    <t>単価</t>
    <rPh sb="0" eb="2">
      <t>タンカ</t>
    </rPh>
    <phoneticPr fontId="1"/>
  </si>
  <si>
    <t>送料</t>
    <rPh sb="0" eb="2">
      <t>ソウリョウ</t>
    </rPh>
    <phoneticPr fontId="1"/>
  </si>
  <si>
    <t>合計</t>
    <rPh sb="0" eb="2">
      <t>ゴウケイ</t>
    </rPh>
    <phoneticPr fontId="1"/>
  </si>
  <si>
    <t>発送日</t>
    <rPh sb="0" eb="2">
      <t>ハッソウ</t>
    </rPh>
    <rPh sb="2" eb="3">
      <t>ビ</t>
    </rPh>
    <phoneticPr fontId="1"/>
  </si>
  <si>
    <t>複写対象外の資料のため</t>
    <rPh sb="0" eb="2">
      <t>フクシャ</t>
    </rPh>
    <rPh sb="2" eb="5">
      <t>タイショウガイ</t>
    </rPh>
    <rPh sb="6" eb="8">
      <t>シリョウ</t>
    </rPh>
    <phoneticPr fontId="1"/>
  </si>
  <si>
    <t>欠号のため</t>
    <rPh sb="0" eb="2">
      <t>ケツゴウ</t>
    </rPh>
    <phoneticPr fontId="1"/>
  </si>
  <si>
    <t>機関名</t>
    <rPh sb="0" eb="2">
      <t>キカン</t>
    </rPh>
    <rPh sb="2" eb="3">
      <t>メイ</t>
    </rPh>
    <phoneticPr fontId="1"/>
  </si>
  <si>
    <t>宛名</t>
    <rPh sb="0" eb="2">
      <t>アテナ</t>
    </rPh>
    <phoneticPr fontId="1"/>
  </si>
  <si>
    <t>担当者名</t>
    <rPh sb="0" eb="3">
      <t>タントウシャ</t>
    </rPh>
    <rPh sb="3" eb="4">
      <t>メイ</t>
    </rPh>
    <phoneticPr fontId="1"/>
  </si>
  <si>
    <t>電話番号</t>
    <rPh sb="0" eb="2">
      <t>デンワ</t>
    </rPh>
    <rPh sb="2" eb="4">
      <t>バンゴウ</t>
    </rPh>
    <phoneticPr fontId="1"/>
  </si>
  <si>
    <t>資料の情報</t>
    <rPh sb="0" eb="2">
      <t>シリョウ</t>
    </rPh>
    <rPh sb="3" eb="5">
      <t>ジョウホウ</t>
    </rPh>
    <phoneticPr fontId="1"/>
  </si>
  <si>
    <t>依頼番号　★</t>
    <rPh sb="0" eb="2">
      <t>イライ</t>
    </rPh>
    <rPh sb="2" eb="4">
      <t>バンゴウ</t>
    </rPh>
    <phoneticPr fontId="1"/>
  </si>
  <si>
    <t>078-803-7351</t>
    <phoneticPr fontId="1"/>
  </si>
  <si>
    <t>その他</t>
    <rPh sb="2" eb="3">
      <t>タ</t>
    </rPh>
    <phoneticPr fontId="1"/>
  </si>
  <si>
    <t>巻号・頁・年</t>
    <rPh sb="0" eb="2">
      <t>カンゴウ</t>
    </rPh>
    <rPh sb="3" eb="4">
      <t>ページ</t>
    </rPh>
    <rPh sb="5" eb="6">
      <t>ネン</t>
    </rPh>
    <phoneticPr fontId="1"/>
  </si>
  <si>
    <t>用意ができました。</t>
    <rPh sb="0" eb="2">
      <t>ヨウイ</t>
    </rPh>
    <phoneticPr fontId="1"/>
  </si>
  <si>
    <t>料金受領日</t>
    <rPh sb="0" eb="2">
      <t>リョウキン</t>
    </rPh>
    <rPh sb="2" eb="4">
      <t>ジュリョウ</t>
    </rPh>
    <rPh sb="4" eb="5">
      <t>ビ</t>
    </rPh>
    <phoneticPr fontId="1"/>
  </si>
  <si>
    <t>掲載誌名</t>
    <rPh sb="0" eb="2">
      <t>ケイサイ</t>
    </rPh>
    <rPh sb="2" eb="4">
      <t>シメイ</t>
    </rPh>
    <phoneticPr fontId="1"/>
  </si>
  <si>
    <t>【FAX送信先】</t>
    <rPh sb="4" eb="8">
      <t>ソウシンサキ」</t>
    </rPh>
    <phoneticPr fontId="1"/>
  </si>
  <si>
    <t>国際</t>
    <rPh sb="0" eb="2">
      <t>コクサイ</t>
    </rPh>
    <phoneticPr fontId="1"/>
  </si>
  <si>
    <t>総合・国際文化学図書館</t>
    <rPh sb="0" eb="2">
      <t>ソウゴウ</t>
    </rPh>
    <rPh sb="3" eb="11">
      <t>コクサイブンカガクトショカン</t>
    </rPh>
    <phoneticPr fontId="1"/>
  </si>
  <si>
    <t>〒657-8501</t>
    <phoneticPr fontId="1"/>
  </si>
  <si>
    <t>神戸市灘区鶴甲1-2-1</t>
    <phoneticPr fontId="1"/>
  </si>
  <si>
    <t>078-803-7355</t>
    <phoneticPr fontId="1"/>
  </si>
  <si>
    <t>社会</t>
    <phoneticPr fontId="1"/>
  </si>
  <si>
    <t>社会科学系図書館</t>
    <rPh sb="0" eb="2">
      <t>シャカイ</t>
    </rPh>
    <rPh sb="2" eb="4">
      <t>カガク</t>
    </rPh>
    <rPh sb="4" eb="5">
      <t>ケイ</t>
    </rPh>
    <rPh sb="5" eb="8">
      <t>トショカン</t>
    </rPh>
    <phoneticPr fontId="1"/>
  </si>
  <si>
    <t>神戸市灘区六甲台町2-1</t>
    <phoneticPr fontId="1"/>
  </si>
  <si>
    <t>078-803-7339</t>
    <phoneticPr fontId="1"/>
  </si>
  <si>
    <t>078-803-7343</t>
    <phoneticPr fontId="1"/>
  </si>
  <si>
    <t>自然</t>
    <rPh sb="0" eb="2">
      <t>シゼン</t>
    </rPh>
    <phoneticPr fontId="1"/>
  </si>
  <si>
    <t>自然科学系図書館</t>
    <rPh sb="0" eb="2">
      <t>シゼン</t>
    </rPh>
    <rPh sb="2" eb="4">
      <t>カガク</t>
    </rPh>
    <rPh sb="4" eb="5">
      <t>ケイ</t>
    </rPh>
    <rPh sb="5" eb="8">
      <t>トショカン</t>
    </rPh>
    <phoneticPr fontId="1"/>
  </si>
  <si>
    <t>神戸市灘区六甲台町1-1</t>
    <phoneticPr fontId="1"/>
  </si>
  <si>
    <t>078-803-5308</t>
    <phoneticPr fontId="1"/>
  </si>
  <si>
    <t>078-803-5310</t>
    <phoneticPr fontId="1"/>
  </si>
  <si>
    <t>人文</t>
    <phoneticPr fontId="1"/>
  </si>
  <si>
    <t>人文科学図書館</t>
    <rPh sb="0" eb="2">
      <t>ジンブン</t>
    </rPh>
    <rPh sb="2" eb="4">
      <t>カガク</t>
    </rPh>
    <rPh sb="4" eb="7">
      <t>トショカン</t>
    </rPh>
    <phoneticPr fontId="1"/>
  </si>
  <si>
    <t>078-803-5585</t>
    <phoneticPr fontId="1"/>
  </si>
  <si>
    <t>078-803-5588</t>
    <phoneticPr fontId="1"/>
  </si>
  <si>
    <t>人間</t>
    <phoneticPr fontId="1"/>
  </si>
  <si>
    <t>人間科学図書館</t>
    <rPh sb="0" eb="2">
      <t>ニンゲン</t>
    </rPh>
    <rPh sb="2" eb="4">
      <t>カガク</t>
    </rPh>
    <rPh sb="4" eb="7">
      <t>トショカン</t>
    </rPh>
    <phoneticPr fontId="1"/>
  </si>
  <si>
    <t>神戸市灘区鶴甲3-11</t>
    <phoneticPr fontId="1"/>
  </si>
  <si>
    <t>078-803-7951</t>
    <phoneticPr fontId="1"/>
  </si>
  <si>
    <t>078-803-7955</t>
    <phoneticPr fontId="1"/>
  </si>
  <si>
    <t>研究</t>
    <phoneticPr fontId="1"/>
  </si>
  <si>
    <t>経営経済研究所図書館</t>
    <rPh sb="0" eb="2">
      <t>ケイエイ</t>
    </rPh>
    <rPh sb="2" eb="4">
      <t>ケイザイ</t>
    </rPh>
    <rPh sb="4" eb="6">
      <t>ケンキュウ</t>
    </rPh>
    <rPh sb="6" eb="7">
      <t>ショ</t>
    </rPh>
    <rPh sb="7" eb="10">
      <t>トショカン</t>
    </rPh>
    <phoneticPr fontId="1"/>
  </si>
  <si>
    <t>078-803-7025</t>
    <phoneticPr fontId="1"/>
  </si>
  <si>
    <t>078-803-7274</t>
    <phoneticPr fontId="1"/>
  </si>
  <si>
    <t>医学</t>
    <phoneticPr fontId="1"/>
  </si>
  <si>
    <t>医学分館</t>
    <rPh sb="0" eb="2">
      <t>イガク</t>
    </rPh>
    <rPh sb="2" eb="4">
      <t>ブンカン</t>
    </rPh>
    <phoneticPr fontId="1"/>
  </si>
  <si>
    <t>〒650-0017</t>
    <phoneticPr fontId="1"/>
  </si>
  <si>
    <t>神戸市中央区楠町7-5-1</t>
    <phoneticPr fontId="1"/>
  </si>
  <si>
    <t>078-382-5310</t>
    <phoneticPr fontId="1"/>
  </si>
  <si>
    <t>078-382-5319</t>
    <phoneticPr fontId="1"/>
  </si>
  <si>
    <t>保健</t>
    <phoneticPr fontId="1"/>
  </si>
  <si>
    <t>保健科学図書室</t>
    <rPh sb="0" eb="2">
      <t>ホケン</t>
    </rPh>
    <rPh sb="2" eb="4">
      <t>カガク</t>
    </rPh>
    <rPh sb="4" eb="7">
      <t>トショシツ</t>
    </rPh>
    <phoneticPr fontId="1"/>
  </si>
  <si>
    <t>〒654-0142</t>
    <phoneticPr fontId="1"/>
  </si>
  <si>
    <t xml:space="preserve">神戸市須磨区友が丘7-10-2 </t>
    <phoneticPr fontId="1"/>
  </si>
  <si>
    <t>078-796-4505</t>
    <phoneticPr fontId="1"/>
  </si>
  <si>
    <t>078-796-4588</t>
    <phoneticPr fontId="1"/>
  </si>
  <si>
    <t>海事</t>
    <phoneticPr fontId="1"/>
  </si>
  <si>
    <t>海事科学分館</t>
    <rPh sb="0" eb="6">
      <t>カイジカガクブンカン</t>
    </rPh>
    <phoneticPr fontId="1"/>
  </si>
  <si>
    <t>〒658-0022</t>
    <phoneticPr fontId="1"/>
  </si>
  <si>
    <t>神戸市東灘区深江南町5-1-1</t>
    <phoneticPr fontId="1"/>
  </si>
  <si>
    <t>078-431-6239</t>
    <phoneticPr fontId="1"/>
  </si>
  <si>
    <t>078-431-6360</t>
    <phoneticPr fontId="1"/>
  </si>
  <si>
    <t>宛先（住所）</t>
    <rPh sb="0" eb="2">
      <t>アテサキ</t>
    </rPh>
    <rPh sb="3" eb="5">
      <t>ジュウショ</t>
    </rPh>
    <phoneticPr fontId="1"/>
  </si>
  <si>
    <r>
      <t>宛先</t>
    </r>
    <r>
      <rPr>
        <sz val="11"/>
        <color theme="1"/>
        <rFont val="游ゴシック"/>
        <family val="3"/>
        <charset val="128"/>
        <scheme val="minor"/>
      </rPr>
      <t>（郵便番号）</t>
    </r>
    <rPh sb="0" eb="2">
      <t>アテサキ</t>
    </rPh>
    <rPh sb="3" eb="7">
      <t>ユウビンバンゴウ</t>
    </rPh>
    <phoneticPr fontId="1"/>
  </si>
  <si>
    <t>備考　★</t>
    <rPh sb="0" eb="2">
      <t>ビコウ</t>
    </rPh>
    <phoneticPr fontId="1"/>
  </si>
  <si>
    <t>文献複写物在中</t>
    <rPh sb="0" eb="2">
      <t>ブンケン</t>
    </rPh>
    <rPh sb="2" eb="4">
      <t>フクシャ</t>
    </rPh>
    <rPh sb="4" eb="5">
      <t>ブツ</t>
    </rPh>
    <rPh sb="5" eb="7">
      <t>ザイチュウ</t>
    </rPh>
    <phoneticPr fontId="1"/>
  </si>
  <si>
    <t>＜差出人＞</t>
    <rPh sb="1" eb="3">
      <t>サシダシ</t>
    </rPh>
    <rPh sb="3" eb="4">
      <t>ニン</t>
    </rPh>
    <phoneticPr fontId="1"/>
  </si>
  <si>
    <t>ISSNなど</t>
    <phoneticPr fontId="1"/>
  </si>
  <si>
    <t>カラーの図表はカラーコピーを希望</t>
  </si>
  <si>
    <t>【料金】</t>
    <rPh sb="1" eb="3">
      <t>リョウキン</t>
    </rPh>
    <phoneticPr fontId="1"/>
  </si>
  <si>
    <t>手数料（後納のみ）</t>
    <rPh sb="0" eb="3">
      <t>テスウリョウ</t>
    </rPh>
    <rPh sb="4" eb="6">
      <t>コウノウ</t>
    </rPh>
    <phoneticPr fontId="1"/>
  </si>
  <si>
    <t>申込日</t>
    <rPh sb="0" eb="2">
      <t>モウシコミ</t>
    </rPh>
    <rPh sb="2" eb="3">
      <t>ビ</t>
    </rPh>
    <phoneticPr fontId="1"/>
  </si>
  <si>
    <t>　　　　　年　　　　　月　　　　　日</t>
    <rPh sb="5" eb="6">
      <t>ネン</t>
    </rPh>
    <rPh sb="11" eb="12">
      <t>ガツ</t>
    </rPh>
    <rPh sb="17" eb="18">
      <t>ニチ</t>
    </rPh>
    <phoneticPr fontId="1"/>
  </si>
  <si>
    <t>白黒コピーでは判別が難しい図表のみ、カラーコピーを希望</t>
    <phoneticPr fontId="1"/>
  </si>
  <si>
    <t>料金は後納で決済いたします。どうぞご利用ください。請求書は後日お送りいたします。</t>
    <rPh sb="0" eb="2">
      <t>リョウキン</t>
    </rPh>
    <rPh sb="3" eb="5">
      <t>コウノウ</t>
    </rPh>
    <rPh sb="6" eb="8">
      <t>ケッサイ</t>
    </rPh>
    <rPh sb="18" eb="20">
      <t>リヨウ</t>
    </rPh>
    <rPh sb="25" eb="28">
      <t>セイキュウショ</t>
    </rPh>
    <rPh sb="29" eb="31">
      <t>ゴジツ</t>
    </rPh>
    <rPh sb="32" eb="33">
      <t>オク</t>
    </rPh>
    <phoneticPr fontId="1"/>
  </si>
  <si>
    <t>論題 / 著者名</t>
    <rPh sb="0" eb="2">
      <t>ロンダイ</t>
    </rPh>
    <rPh sb="5" eb="8">
      <t>チョシャメイ</t>
    </rPh>
    <phoneticPr fontId="1"/>
  </si>
  <si>
    <t>枚数</t>
    <rPh sb="0" eb="2">
      <t>マイスウ</t>
    </rPh>
    <phoneticPr fontId="1"/>
  </si>
  <si>
    <t>単価</t>
    <rPh sb="0" eb="2">
      <t>タンカ</t>
    </rPh>
    <phoneticPr fontId="1"/>
  </si>
  <si>
    <t>金額</t>
    <rPh sb="0" eb="2">
      <t>キンガク</t>
    </rPh>
    <phoneticPr fontId="1"/>
  </si>
  <si>
    <t>社会科学系図書館　管理係</t>
    <rPh sb="0" eb="2">
      <t>シャカイ</t>
    </rPh>
    <rPh sb="2" eb="4">
      <t>カガク</t>
    </rPh>
    <rPh sb="4" eb="5">
      <t>ケイ</t>
    </rPh>
    <rPh sb="5" eb="8">
      <t>トショカン</t>
    </rPh>
    <rPh sb="9" eb="11">
      <t>カンリ</t>
    </rPh>
    <rPh sb="11" eb="12">
      <t>カカリ</t>
    </rPh>
    <phoneticPr fontId="1"/>
  </si>
  <si>
    <t>078-803-7317</t>
    <phoneticPr fontId="1"/>
  </si>
  <si>
    <t>支払方法</t>
    <rPh sb="0" eb="2">
      <t>シハライ</t>
    </rPh>
    <rPh sb="2" eb="4">
      <t>ホウホウ</t>
    </rPh>
    <phoneticPr fontId="1"/>
  </si>
  <si>
    <t>配架場所</t>
    <rPh sb="0" eb="2">
      <t>ハイカ</t>
    </rPh>
    <rPh sb="2" eb="4">
      <t>バショ</t>
    </rPh>
    <phoneticPr fontId="1"/>
  </si>
  <si>
    <t>請求記号</t>
    <rPh sb="0" eb="2">
      <t>セイキュウ</t>
    </rPh>
    <rPh sb="2" eb="4">
      <t>キゴウ</t>
    </rPh>
    <phoneticPr fontId="1"/>
  </si>
  <si>
    <t>（所蔵館名）※プルダウン選択</t>
    <rPh sb="1" eb="3">
      <t>ショゾウ</t>
    </rPh>
    <rPh sb="3" eb="4">
      <t>カン</t>
    </rPh>
    <rPh sb="4" eb="5">
      <t>メイ</t>
    </rPh>
    <rPh sb="12" eb="14">
      <t>センタク</t>
    </rPh>
    <phoneticPr fontId="1"/>
  </si>
  <si>
    <t>（名称の続き）</t>
    <rPh sb="1" eb="3">
      <t>メイショウ</t>
    </rPh>
    <rPh sb="4" eb="5">
      <t>ツヅ</t>
    </rPh>
    <phoneticPr fontId="1"/>
  </si>
  <si>
    <t>文献複写についてのご案内</t>
    <rPh sb="0" eb="2">
      <t>ブンケンフ</t>
    </rPh>
    <rPh sb="2" eb="4">
      <t>フクシャ</t>
    </rPh>
    <rPh sb="10" eb="12">
      <t>アンナイ</t>
    </rPh>
    <phoneticPr fontId="1"/>
  </si>
  <si>
    <t>担当：</t>
    <rPh sb="0" eb="2">
      <t>タントウ</t>
    </rPh>
    <phoneticPr fontId="1"/>
  </si>
  <si>
    <t>TEL：</t>
    <phoneticPr fontId="1"/>
  </si>
  <si>
    <t>１．料金</t>
    <rPh sb="2" eb="4">
      <t>リョウキン</t>
    </rPh>
    <phoneticPr fontId="1"/>
  </si>
  <si>
    <t>２．送金方法</t>
    <rPh sb="2" eb="4">
      <t>ソウキン</t>
    </rPh>
    <rPh sb="4" eb="6">
      <t>ホウホウ</t>
    </rPh>
    <phoneticPr fontId="1"/>
  </si>
  <si>
    <t>現金書留</t>
    <rPh sb="0" eb="2">
      <t>ゲンキン</t>
    </rPh>
    <rPh sb="2" eb="4">
      <t>カキトメ</t>
    </rPh>
    <phoneticPr fontId="1"/>
  </si>
  <si>
    <t>３．料金の送付先</t>
    <rPh sb="2" eb="4">
      <t>リョウキン</t>
    </rPh>
    <rPh sb="5" eb="8">
      <t>ソウフサキ</t>
    </rPh>
    <phoneticPr fontId="1"/>
  </si>
  <si>
    <t>もしくは、申込者氏名の明記された用紙を同封してください。</t>
    <rPh sb="5" eb="7">
      <t>モウシコミ</t>
    </rPh>
    <rPh sb="7" eb="8">
      <t>シャ</t>
    </rPh>
    <rPh sb="8" eb="10">
      <t>シメイ</t>
    </rPh>
    <rPh sb="11" eb="13">
      <t>メイキ</t>
    </rPh>
    <rPh sb="16" eb="18">
      <t>ヨウシ</t>
    </rPh>
    <rPh sb="19" eb="21">
      <t>ドウフウ</t>
    </rPh>
    <phoneticPr fontId="1"/>
  </si>
  <si>
    <t>社会科学系図書館　管理係　　宛</t>
    <rPh sb="0" eb="2">
      <t>シャカイ</t>
    </rPh>
    <rPh sb="2" eb="4">
      <t>カガク</t>
    </rPh>
    <rPh sb="4" eb="5">
      <t>ケイ</t>
    </rPh>
    <rPh sb="5" eb="8">
      <t>トショカン</t>
    </rPh>
    <rPh sb="9" eb="11">
      <t>カンリ</t>
    </rPh>
    <rPh sb="11" eb="12">
      <t>カカリ</t>
    </rPh>
    <rPh sb="14" eb="15">
      <t>アテ</t>
    </rPh>
    <phoneticPr fontId="1"/>
  </si>
  <si>
    <t>申込者氏名：</t>
    <rPh sb="0" eb="2">
      <t>モウシコミ</t>
    </rPh>
    <rPh sb="2" eb="3">
      <t>シャ</t>
    </rPh>
    <rPh sb="3" eb="5">
      <t>シメイ</t>
    </rPh>
    <phoneticPr fontId="1"/>
  </si>
  <si>
    <t>FAX：</t>
    <phoneticPr fontId="1"/>
  </si>
  <si>
    <t>受付番号：</t>
    <rPh sb="0" eb="2">
      <t>ウケツケ</t>
    </rPh>
    <rPh sb="2" eb="4">
      <t>バンゴウ</t>
    </rPh>
    <phoneticPr fontId="1"/>
  </si>
  <si>
    <t>※　依頼件数が複数の場合、数量は合計枚数を記入しています。</t>
    <rPh sb="2" eb="4">
      <t>イライ</t>
    </rPh>
    <rPh sb="4" eb="6">
      <t>ケンスウ</t>
    </rPh>
    <rPh sb="7" eb="9">
      <t>フクスウ</t>
    </rPh>
    <rPh sb="10" eb="12">
      <t>バアイ</t>
    </rPh>
    <rPh sb="13" eb="15">
      <t>スウリョウ</t>
    </rPh>
    <rPh sb="16" eb="18">
      <t>ゴウケイ</t>
    </rPh>
    <rPh sb="18" eb="20">
      <t>マイスウ</t>
    </rPh>
    <rPh sb="21" eb="23">
      <t>キニュウ</t>
    </rPh>
    <phoneticPr fontId="1"/>
  </si>
  <si>
    <t>　ご依頼の文献複写の料金とお支払い方法について、ご連絡いたします。</t>
    <phoneticPr fontId="1"/>
  </si>
  <si>
    <t>　なお、依頼のキャンセルは、必ず送金前に各係担当者までご連絡ください。</t>
    <phoneticPr fontId="1"/>
  </si>
  <si>
    <r>
      <t>・現金書留は</t>
    </r>
    <r>
      <rPr>
        <b/>
        <u/>
        <sz val="11"/>
        <color theme="1"/>
        <rFont val="游ゴシック"/>
        <family val="3"/>
        <charset val="128"/>
        <scheme val="minor"/>
      </rPr>
      <t>申込者の氏名で発送してください</t>
    </r>
    <r>
      <rPr>
        <sz val="11"/>
        <color theme="1"/>
        <rFont val="游ゴシック"/>
        <family val="2"/>
        <charset val="128"/>
        <scheme val="minor"/>
      </rPr>
      <t>。</t>
    </r>
    <rPh sb="1" eb="3">
      <t>ゲンキン</t>
    </rPh>
    <rPh sb="3" eb="5">
      <t>カキトメ</t>
    </rPh>
    <rPh sb="6" eb="8">
      <t>モウシコミ</t>
    </rPh>
    <rPh sb="8" eb="9">
      <t>シャ</t>
    </rPh>
    <rPh sb="10" eb="12">
      <t>シメイ</t>
    </rPh>
    <rPh sb="13" eb="15">
      <t>ハッソウ</t>
    </rPh>
    <phoneticPr fontId="1"/>
  </si>
  <si>
    <t>・住所は、申込機関でもかまいません。</t>
    <rPh sb="1" eb="3">
      <t>ジュウショ</t>
    </rPh>
    <rPh sb="5" eb="7">
      <t>モウシコミ</t>
    </rPh>
    <rPh sb="7" eb="9">
      <t>キカン</t>
    </rPh>
    <phoneticPr fontId="1"/>
  </si>
  <si>
    <t>４．料金送付時の注意事項</t>
    <rPh sb="2" eb="4">
      <t>リョウキン</t>
    </rPh>
    <rPh sb="4" eb="6">
      <t>ソウフ</t>
    </rPh>
    <rPh sb="6" eb="7">
      <t>ジ</t>
    </rPh>
    <rPh sb="8" eb="10">
      <t>チュウイ</t>
    </rPh>
    <rPh sb="10" eb="12">
      <t>ジコウ</t>
    </rPh>
    <phoneticPr fontId="1"/>
  </si>
  <si>
    <t>・領収書の宛名に関しましてはその旨を記したメモを同封してください。</t>
    <rPh sb="1" eb="4">
      <t>リョウシュウショ</t>
    </rPh>
    <rPh sb="5" eb="7">
      <t>アテナ</t>
    </rPh>
    <rPh sb="8" eb="9">
      <t>カン</t>
    </rPh>
    <rPh sb="16" eb="17">
      <t>ムネ</t>
    </rPh>
    <rPh sb="18" eb="19">
      <t>シル</t>
    </rPh>
    <rPh sb="24" eb="26">
      <t>ドウフウ</t>
    </rPh>
    <phoneticPr fontId="1"/>
  </si>
  <si>
    <t>マイクロリーダー</t>
    <phoneticPr fontId="1"/>
  </si>
  <si>
    <t>社会科学系図書館</t>
  </si>
  <si>
    <t>和雑誌</t>
    <rPh sb="0" eb="1">
      <t>ワ</t>
    </rPh>
    <rPh sb="1" eb="3">
      <t>ザッシ</t>
    </rPh>
    <phoneticPr fontId="1"/>
  </si>
  <si>
    <t>別紙「文献複写についてのご案内」をご確認のうえ、料金を現金書留にてお送りください。</t>
    <rPh sb="0" eb="2">
      <t>ベッシ</t>
    </rPh>
    <rPh sb="3" eb="5">
      <t>ブンケン</t>
    </rPh>
    <rPh sb="5" eb="7">
      <t>フクシャ</t>
    </rPh>
    <rPh sb="13" eb="15">
      <t>アンナイ</t>
    </rPh>
    <rPh sb="18" eb="20">
      <t>カクニン</t>
    </rPh>
    <rPh sb="24" eb="26">
      <t>リョウキン</t>
    </rPh>
    <rPh sb="27" eb="29">
      <t>ゲンキン</t>
    </rPh>
    <rPh sb="29" eb="31">
      <t>カキトメ</t>
    </rPh>
    <rPh sb="34" eb="35">
      <t>オク</t>
    </rPh>
    <phoneticPr fontId="1"/>
  </si>
  <si>
    <t>様</t>
  </si>
  <si>
    <r>
      <t>　　　</t>
    </r>
    <r>
      <rPr>
        <sz val="11"/>
        <color theme="1"/>
        <rFont val="游ゴシック"/>
        <family val="2"/>
        <charset val="128"/>
        <scheme val="minor"/>
      </rPr>
      <t>　　年　　　</t>
    </r>
    <r>
      <rPr>
        <sz val="11"/>
        <color theme="1"/>
        <rFont val="游ゴシック"/>
        <family val="2"/>
        <charset val="128"/>
        <scheme val="minor"/>
      </rPr>
      <t>　　月　　　</t>
    </r>
    <r>
      <rPr>
        <sz val="11"/>
        <color theme="1"/>
        <rFont val="游ゴシック"/>
        <family val="2"/>
        <charset val="128"/>
        <scheme val="minor"/>
      </rPr>
      <t>　　日</t>
    </r>
    <rPh sb="5" eb="6">
      <t>ネン</t>
    </rPh>
    <rPh sb="11" eb="12">
      <t>ガツ</t>
    </rPh>
    <rPh sb="17" eb="18">
      <t>ニチ</t>
    </rPh>
    <phoneticPr fontId="1"/>
  </si>
  <si>
    <r>
      <t>複写物は下記</t>
    </r>
    <r>
      <rPr>
        <b/>
        <u/>
        <sz val="11"/>
        <color theme="1"/>
        <rFont val="游ゴシック"/>
        <family val="3"/>
        <charset val="128"/>
        <scheme val="minor"/>
      </rPr>
      <t>料金領収後</t>
    </r>
    <r>
      <rPr>
        <sz val="11"/>
        <color theme="1"/>
        <rFont val="游ゴシック"/>
        <family val="3"/>
        <charset val="128"/>
        <scheme val="minor"/>
      </rPr>
      <t>に、</t>
    </r>
    <r>
      <rPr>
        <b/>
        <u/>
        <sz val="11"/>
        <color theme="1"/>
        <rFont val="游ゴシック"/>
        <family val="3"/>
        <charset val="128"/>
        <scheme val="minor"/>
      </rPr>
      <t>貴館の住所</t>
    </r>
    <r>
      <rPr>
        <sz val="11"/>
        <color theme="1"/>
        <rFont val="游ゴシック"/>
        <family val="3"/>
        <charset val="128"/>
        <scheme val="minor"/>
      </rPr>
      <t>へ発送となります。ご了承ください。</t>
    </r>
    <phoneticPr fontId="1"/>
  </si>
  <si>
    <t>利用者名</t>
    <rPh sb="0" eb="2">
      <t>リヨウ</t>
    </rPh>
    <rPh sb="2" eb="3">
      <t>シャ</t>
    </rPh>
    <rPh sb="3" eb="4">
      <t>メイ</t>
    </rPh>
    <phoneticPr fontId="1"/>
  </si>
  <si>
    <t>2025.9　神戸大学附属図書館</t>
    <rPh sb="7" eb="9">
      <t>コウベ</t>
    </rPh>
    <rPh sb="9" eb="11">
      <t>ダイガク</t>
    </rPh>
    <rPh sb="11" eb="13">
      <t>フゾク</t>
    </rPh>
    <rPh sb="13" eb="16">
      <t>トショカン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</si>
</sst>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rgb="FFC00000"/>
      <name val="游ゴシック"/>
      <family val="2"/>
      <charset val="128"/>
      <scheme val="minor"/>
    </font>
    <font>
      <sz val="11"/>
      <color rgb="FFC0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5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style="thin">
        <color indexed="64"/>
      </left>
      <right style="thin">
        <color indexed="64"/>
      </right>
      <top style="thin">
        <color indexed="64"/>
      </top>
      <bottom/>
      <diagonal/>
    </border>
  </borders>
  <cellStyleXfs count="1">
    <xf numFmtId="0" fontId="0" fillId="0" borderId="0">
      <alignment vertical="center"/>
    </xf>
  </cellStyleXfs>
  <cellXfs count="149">
    <xf numFmtId="0" fontId="0" fillId="0" borderId="0" xfId="0">
      <alignment vertical="center"/>
    </xf>
    <xf numFmtId="0" fontId="2" fillId="0" borderId="1" xfId="0" applyFont="1" applyBorder="1">
      <alignment vertical="center"/>
    </xf>
    <xf numFmtId="0" fontId="2" fillId="0" borderId="4" xfId="0" applyFont="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right" vertical="center"/>
    </xf>
    <xf numFmtId="0" fontId="0" fillId="0" borderId="5" xfId="0" applyBorder="1">
      <alignment vertical="center"/>
    </xf>
    <xf numFmtId="0" fontId="2" fillId="0" borderId="4"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left" vertical="center" indent="2"/>
    </xf>
    <xf numFmtId="0" fontId="0" fillId="0" borderId="8" xfId="0" applyBorder="1">
      <alignment vertical="center"/>
    </xf>
    <xf numFmtId="0" fontId="0" fillId="0" borderId="0" xfId="0" applyAlignment="1">
      <alignment horizontal="left" vertical="center"/>
    </xf>
    <xf numFmtId="0" fontId="3" fillId="0" borderId="0" xfId="0" applyFont="1">
      <alignment vertical="center"/>
    </xf>
    <xf numFmtId="0" fontId="0" fillId="2" borderId="0" xfId="0" applyFill="1">
      <alignment vertical="center"/>
    </xf>
    <xf numFmtId="0" fontId="0" fillId="2" borderId="0" xfId="0" applyFill="1" applyAlignment="1">
      <alignment horizontal="left" vertical="center"/>
    </xf>
    <xf numFmtId="0" fontId="0" fillId="0" borderId="7" xfId="0" applyBorder="1">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textRotation="255"/>
    </xf>
    <xf numFmtId="0" fontId="0" fillId="0" borderId="14" xfId="0" applyBorder="1">
      <alignment vertical="center"/>
    </xf>
    <xf numFmtId="0" fontId="0" fillId="0" borderId="16" xfId="0" applyBorder="1" applyAlignment="1">
      <alignment vertical="center" shrinkToFit="1"/>
    </xf>
    <xf numFmtId="0" fontId="0" fillId="0" borderId="16" xfId="0" applyBorder="1">
      <alignment vertical="center"/>
    </xf>
    <xf numFmtId="0" fontId="0" fillId="0" borderId="22" xfId="0" applyBorder="1">
      <alignment vertical="center"/>
    </xf>
    <xf numFmtId="0" fontId="0" fillId="0" borderId="25" xfId="0" applyBorder="1">
      <alignment vertical="center"/>
    </xf>
    <xf numFmtId="0" fontId="0" fillId="0" borderId="24" xfId="0" applyBorder="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32" xfId="0" applyBorder="1">
      <alignment vertical="center"/>
    </xf>
    <xf numFmtId="0" fontId="0" fillId="0" borderId="32" xfId="0" applyBorder="1" applyAlignment="1">
      <alignment horizontal="left" vertical="center" shrinkToFit="1"/>
    </xf>
    <xf numFmtId="0" fontId="3" fillId="0" borderId="32" xfId="0" applyFont="1" applyBorder="1">
      <alignment vertical="center"/>
    </xf>
    <xf numFmtId="0" fontId="0" fillId="0" borderId="32" xfId="0" applyBorder="1" applyAlignment="1">
      <alignment horizontal="center" vertical="center"/>
    </xf>
    <xf numFmtId="0" fontId="3" fillId="0" borderId="7" xfId="0" applyFont="1" applyBorder="1" applyAlignment="1">
      <alignment horizontal="left" vertical="center" indent="2"/>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right" vertical="center"/>
    </xf>
    <xf numFmtId="0" fontId="0" fillId="0" borderId="32" xfId="0" applyBorder="1" applyAlignment="1">
      <alignment horizontal="lef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2" borderId="32" xfId="0" applyFill="1" applyBorder="1">
      <alignment vertical="center"/>
    </xf>
    <xf numFmtId="0" fontId="0" fillId="2" borderId="32" xfId="0" applyFill="1" applyBorder="1" applyAlignment="1">
      <alignment horizontal="right" vertical="center"/>
    </xf>
    <xf numFmtId="0" fontId="0" fillId="0" borderId="11" xfId="0" applyBorder="1" applyAlignment="1">
      <alignment vertical="center" textRotation="255"/>
    </xf>
    <xf numFmtId="0" fontId="0" fillId="0" borderId="9" xfId="0" applyBorder="1" applyAlignment="1">
      <alignment vertical="center" textRotation="255"/>
    </xf>
    <xf numFmtId="0" fontId="0" fillId="0" borderId="10" xfId="0" applyBorder="1" applyAlignment="1">
      <alignment vertical="center" textRotation="255"/>
    </xf>
    <xf numFmtId="0" fontId="3" fillId="0" borderId="0" xfId="0" applyFont="1" applyAlignment="1">
      <alignment horizontal="left" vertical="center" indent="2"/>
    </xf>
    <xf numFmtId="0" fontId="0" fillId="0" borderId="0" xfId="0" applyAlignment="1">
      <alignment horizontal="left" vertical="center" indent="2"/>
    </xf>
    <xf numFmtId="0" fontId="0" fillId="0" borderId="0" xfId="0" applyAlignment="1">
      <alignment vertical="center" wrapText="1"/>
    </xf>
    <xf numFmtId="0" fontId="0" fillId="0" borderId="0" xfId="0" applyAlignment="1">
      <alignment horizontal="centerContinuous" vertical="center"/>
    </xf>
    <xf numFmtId="0" fontId="0" fillId="0" borderId="0" xfId="0" applyAlignment="1">
      <alignment horizontal="centerContinuous" vertical="center" wrapText="1"/>
    </xf>
    <xf numFmtId="0" fontId="7" fillId="0" borderId="0" xfId="0" applyFont="1" applyAlignment="1">
      <alignment horizontal="centerContinuous" vertical="center"/>
    </xf>
    <xf numFmtId="0" fontId="0" fillId="0" borderId="46" xfId="0" applyBorder="1" applyAlignment="1">
      <alignment horizontal="right" vertical="center"/>
    </xf>
    <xf numFmtId="0" fontId="0" fillId="0" borderId="46" xfId="0" applyBorder="1" applyAlignment="1">
      <alignment horizontal="center" vertical="center"/>
    </xf>
    <xf numFmtId="0" fontId="0" fillId="0" borderId="46" xfId="0" applyBorder="1" applyAlignment="1">
      <alignment horizontal="left" vertical="center"/>
    </xf>
    <xf numFmtId="0" fontId="0" fillId="0" borderId="46" xfId="0" applyBorder="1">
      <alignment vertical="center"/>
    </xf>
    <xf numFmtId="0" fontId="0" fillId="2" borderId="46" xfId="0" applyFill="1" applyBorder="1">
      <alignment vertical="center"/>
    </xf>
    <xf numFmtId="0" fontId="0" fillId="0" borderId="48" xfId="0" applyBorder="1" applyAlignment="1">
      <alignment horizontal="left" vertical="center"/>
    </xf>
    <xf numFmtId="0" fontId="0" fillId="0" borderId="49" xfId="0" applyBorder="1" applyAlignment="1">
      <alignment horizontal="center" vertical="center"/>
    </xf>
    <xf numFmtId="0" fontId="0" fillId="2" borderId="48" xfId="0" applyFill="1" applyBorder="1" applyAlignment="1">
      <alignment horizontal="right" vertical="center"/>
    </xf>
    <xf numFmtId="0" fontId="0" fillId="0" borderId="47" xfId="0" applyBorder="1" applyAlignment="1">
      <alignment horizontal="left" vertical="center"/>
    </xf>
    <xf numFmtId="0" fontId="0" fillId="0" borderId="50" xfId="0"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19" xfId="0" applyBorder="1">
      <alignment vertical="center"/>
    </xf>
    <xf numFmtId="0" fontId="3" fillId="0" borderId="0" xfId="0" applyFont="1" applyAlignment="1">
      <alignment horizontal="right" vertical="center"/>
    </xf>
    <xf numFmtId="0" fontId="0" fillId="0" borderId="0" xfId="0" applyAlignment="1">
      <alignment horizontal="left" vertical="top"/>
    </xf>
    <xf numFmtId="0" fontId="0" fillId="0" borderId="0" xfId="0" applyAlignment="1">
      <alignment horizontal="left" vertical="center" indent="1"/>
    </xf>
    <xf numFmtId="0" fontId="0" fillId="0" borderId="51" xfId="0" applyBorder="1" applyAlignment="1">
      <alignment horizontal="left" vertical="center"/>
    </xf>
    <xf numFmtId="0" fontId="0" fillId="0" borderId="51" xfId="0" applyBorder="1">
      <alignment vertical="center"/>
    </xf>
    <xf numFmtId="0" fontId="0" fillId="2" borderId="51" xfId="0" applyFill="1" applyBorder="1">
      <alignment vertical="center"/>
    </xf>
    <xf numFmtId="0" fontId="0" fillId="3" borderId="0" xfId="0" applyFill="1">
      <alignment vertical="center"/>
    </xf>
    <xf numFmtId="0" fontId="3" fillId="0" borderId="19" xfId="0" applyFont="1" applyBorder="1">
      <alignment vertical="center"/>
    </xf>
    <xf numFmtId="0" fontId="0" fillId="2" borderId="47" xfId="0" applyFill="1" applyBorder="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49" fontId="11" fillId="0" borderId="17" xfId="0" applyNumberFormat="1" applyFont="1" applyBorder="1" applyAlignment="1">
      <alignment horizontal="left" vertical="center"/>
    </xf>
    <xf numFmtId="49" fontId="11" fillId="0" borderId="18" xfId="0" applyNumberFormat="1" applyFont="1" applyBorder="1" applyAlignment="1">
      <alignment horizontal="left" vertical="center"/>
    </xf>
    <xf numFmtId="49" fontId="11" fillId="0" borderId="19" xfId="0" applyNumberFormat="1" applyFont="1" applyBorder="1" applyAlignment="1">
      <alignment horizontal="left"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49" fontId="10" fillId="0" borderId="17" xfId="0" applyNumberFormat="1"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0" fillId="0" borderId="18"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176" fontId="0" fillId="0" borderId="32" xfId="0" applyNumberFormat="1" applyBorder="1" applyAlignment="1">
      <alignment horizontal="left" vertical="center"/>
    </xf>
    <xf numFmtId="0" fontId="10" fillId="0" borderId="32" xfId="0" applyFont="1" applyBorder="1" applyAlignment="1">
      <alignment horizontal="left" vertical="center"/>
    </xf>
    <xf numFmtId="0" fontId="11" fillId="0" borderId="32" xfId="0" applyFont="1" applyBorder="1" applyAlignment="1">
      <alignment horizontal="left" vertical="center"/>
    </xf>
    <xf numFmtId="0" fontId="0" fillId="2" borderId="44" xfId="0" applyFill="1" applyBorder="1" applyAlignment="1">
      <alignment horizontal="left" vertical="center"/>
    </xf>
    <xf numFmtId="0" fontId="0" fillId="2" borderId="18" xfId="0" applyFill="1" applyBorder="1" applyAlignment="1">
      <alignment horizontal="left" vertical="center"/>
    </xf>
    <xf numFmtId="0" fontId="0" fillId="2" borderId="45" xfId="0" applyFill="1" applyBorder="1" applyAlignment="1">
      <alignment horizontal="left" vertical="center"/>
    </xf>
    <xf numFmtId="0" fontId="0" fillId="0" borderId="11"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49" fontId="11" fillId="0" borderId="17"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19" xfId="0" applyNumberFormat="1" applyFont="1" applyBorder="1" applyAlignment="1">
      <alignment horizontal="left" vertical="center" wrapText="1"/>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left" vertical="center"/>
    </xf>
    <xf numFmtId="0" fontId="10" fillId="0" borderId="25" xfId="0" applyFont="1" applyBorder="1">
      <alignment vertical="center"/>
    </xf>
    <xf numFmtId="0" fontId="11" fillId="0" borderId="34"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0" fillId="0" borderId="33" xfId="0" applyBorder="1" applyAlignment="1">
      <alignment horizontal="center" vertical="center" textRotation="255"/>
    </xf>
    <xf numFmtId="0" fontId="0" fillId="0" borderId="15" xfId="0" applyBorder="1" applyAlignment="1">
      <alignment horizontal="center" vertical="center" textRotation="255"/>
    </xf>
    <xf numFmtId="0" fontId="0" fillId="0" borderId="21" xfId="0" applyBorder="1" applyAlignment="1">
      <alignment horizontal="center" vertical="center" textRotation="255"/>
    </xf>
    <xf numFmtId="0" fontId="11" fillId="0" borderId="22" xfId="0" applyFont="1" applyBorder="1">
      <alignment vertical="center"/>
    </xf>
    <xf numFmtId="0" fontId="11" fillId="0" borderId="23" xfId="0" applyFont="1" applyBorder="1">
      <alignmen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0" fillId="0" borderId="32"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10" fillId="0" borderId="19" xfId="0" applyFont="1" applyBorder="1" applyAlignment="1">
      <alignment horizontal="left" vertical="center"/>
    </xf>
    <xf numFmtId="0" fontId="10" fillId="0" borderId="22" xfId="0" applyFont="1" applyBorder="1">
      <alignment vertical="center"/>
    </xf>
    <xf numFmtId="0" fontId="10" fillId="0" borderId="23" xfId="0" applyFont="1" applyBorder="1">
      <alignment vertical="center"/>
    </xf>
    <xf numFmtId="0" fontId="0" fillId="0" borderId="25" xfId="0" applyBorder="1">
      <alignment vertical="center"/>
    </xf>
    <xf numFmtId="0" fontId="0" fillId="0" borderId="34"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6" xfId="0" applyBorder="1">
      <alignment vertical="center"/>
    </xf>
    <xf numFmtId="0" fontId="0" fillId="0" borderId="20" xfId="0" applyBorder="1">
      <alignment vertical="center"/>
    </xf>
    <xf numFmtId="0" fontId="0" fillId="0" borderId="0" xfId="0"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24</xdr:row>
          <xdr:rowOff>28575</xdr:rowOff>
        </xdr:from>
        <xdr:to>
          <xdr:col>0</xdr:col>
          <xdr:colOff>333375</xdr:colOff>
          <xdr:row>24</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209550</xdr:rowOff>
        </xdr:from>
        <xdr:to>
          <xdr:col>1</xdr:col>
          <xdr:colOff>228600</xdr:colOff>
          <xdr:row>29</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219075</xdr:rowOff>
        </xdr:from>
        <xdr:to>
          <xdr:col>1</xdr:col>
          <xdr:colOff>228600</xdr:colOff>
          <xdr:row>30</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219075</xdr:rowOff>
        </xdr:from>
        <xdr:to>
          <xdr:col>3</xdr:col>
          <xdr:colOff>228600</xdr:colOff>
          <xdr:row>29</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209550</xdr:rowOff>
        </xdr:from>
        <xdr:to>
          <xdr:col>3</xdr:col>
          <xdr:colOff>228600</xdr:colOff>
          <xdr:row>30</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1</xdr:col>
          <xdr:colOff>228600</xdr:colOff>
          <xdr:row>30</xdr:row>
          <xdr:rowOff>190500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38100</xdr:rowOff>
        </xdr:from>
        <xdr:to>
          <xdr:col>2</xdr:col>
          <xdr:colOff>381000</xdr:colOff>
          <xdr:row>19</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1</xdr:col>
          <xdr:colOff>228600</xdr:colOff>
          <xdr:row>26</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38100</xdr:rowOff>
        </xdr:from>
        <xdr:to>
          <xdr:col>4</xdr:col>
          <xdr:colOff>390525</xdr:colOff>
          <xdr:row>19</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0</xdr:rowOff>
        </xdr:from>
        <xdr:to>
          <xdr:col>1</xdr:col>
          <xdr:colOff>228600</xdr:colOff>
          <xdr:row>27</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219075</xdr:rowOff>
        </xdr:from>
        <xdr:to>
          <xdr:col>0</xdr:col>
          <xdr:colOff>314325</xdr:colOff>
          <xdr:row>28</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38100</xdr:rowOff>
        </xdr:from>
        <xdr:to>
          <xdr:col>2</xdr:col>
          <xdr:colOff>381000</xdr:colOff>
          <xdr:row>20</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24</xdr:row>
          <xdr:rowOff>28575</xdr:rowOff>
        </xdr:from>
        <xdr:to>
          <xdr:col>0</xdr:col>
          <xdr:colOff>333375</xdr:colOff>
          <xdr:row>24</xdr:row>
          <xdr:rowOff>209550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209550</xdr:rowOff>
        </xdr:from>
        <xdr:to>
          <xdr:col>1</xdr:col>
          <xdr:colOff>228600</xdr:colOff>
          <xdr:row>29</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219075</xdr:rowOff>
        </xdr:from>
        <xdr:to>
          <xdr:col>1</xdr:col>
          <xdr:colOff>228600</xdr:colOff>
          <xdr:row>30</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219075</xdr:rowOff>
        </xdr:from>
        <xdr:to>
          <xdr:col>3</xdr:col>
          <xdr:colOff>228600</xdr:colOff>
          <xdr:row>29</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209550</xdr:rowOff>
        </xdr:from>
        <xdr:to>
          <xdr:col>3</xdr:col>
          <xdr:colOff>228600</xdr:colOff>
          <xdr:row>30</xdr:row>
          <xdr:rowOff>47625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9525</xdr:rowOff>
        </xdr:from>
        <xdr:to>
          <xdr:col>1</xdr:col>
          <xdr:colOff>228600</xdr:colOff>
          <xdr:row>30</xdr:row>
          <xdr:rowOff>190500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38100</xdr:rowOff>
        </xdr:from>
        <xdr:to>
          <xdr:col>2</xdr:col>
          <xdr:colOff>381000</xdr:colOff>
          <xdr:row>19</xdr:row>
          <xdr:rowOff>200025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0</xdr:rowOff>
        </xdr:from>
        <xdr:to>
          <xdr:col>1</xdr:col>
          <xdr:colOff>228600</xdr:colOff>
          <xdr:row>26</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38100</xdr:rowOff>
        </xdr:from>
        <xdr:to>
          <xdr:col>4</xdr:col>
          <xdr:colOff>390525</xdr:colOff>
          <xdr:row>19</xdr:row>
          <xdr:rowOff>200025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0</xdr:rowOff>
        </xdr:from>
        <xdr:to>
          <xdr:col>1</xdr:col>
          <xdr:colOff>228600</xdr:colOff>
          <xdr:row>27</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219075</xdr:rowOff>
        </xdr:from>
        <xdr:to>
          <xdr:col>0</xdr:col>
          <xdr:colOff>314325</xdr:colOff>
          <xdr:row>28</xdr:row>
          <xdr:rowOff>38100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20</xdr:row>
          <xdr:rowOff>38100</xdr:rowOff>
        </xdr:from>
        <xdr:to>
          <xdr:col>2</xdr:col>
          <xdr:colOff>381000</xdr:colOff>
          <xdr:row>20</xdr:row>
          <xdr:rowOff>200025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336177</xdr:colOff>
      <xdr:row>1</xdr:row>
      <xdr:rowOff>78440</xdr:rowOff>
    </xdr:from>
    <xdr:to>
      <xdr:col>5</xdr:col>
      <xdr:colOff>1510549</xdr:colOff>
      <xdr:row>8</xdr:row>
      <xdr:rowOff>145676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860177" y="302558"/>
          <a:ext cx="3617254" cy="1636059"/>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送付先・問合せ先として</a:t>
          </a:r>
          <a:endParaRPr kumimoji="1" lang="en-US" altLang="ja-JP" sz="1100">
            <a:solidFill>
              <a:srgbClr val="C00000"/>
            </a:solidFill>
          </a:endParaRPr>
        </a:p>
        <a:p>
          <a:pPr algn="ctr"/>
          <a:r>
            <a:rPr kumimoji="1" lang="ja-JP" altLang="en-US" sz="1100">
              <a:solidFill>
                <a:srgbClr val="C00000"/>
              </a:solidFill>
            </a:rPr>
            <a:t>使用いたします</a:t>
          </a:r>
        </a:p>
      </xdr:txBody>
    </xdr:sp>
    <xdr:clientData/>
  </xdr:twoCellAnchor>
  <xdr:twoCellAnchor>
    <xdr:from>
      <xdr:col>2</xdr:col>
      <xdr:colOff>336177</xdr:colOff>
      <xdr:row>11</xdr:row>
      <xdr:rowOff>29134</xdr:rowOff>
    </xdr:from>
    <xdr:to>
      <xdr:col>5</xdr:col>
      <xdr:colOff>1503824</xdr:colOff>
      <xdr:row>15</xdr:row>
      <xdr:rowOff>168088</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860177" y="2494428"/>
          <a:ext cx="3610529" cy="103542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可能な限りご記入ください</a:t>
          </a:r>
        </a:p>
      </xdr:txBody>
    </xdr:sp>
    <xdr:clientData/>
  </xdr:twoCellAnchor>
  <xdr:twoCellAnchor>
    <xdr:from>
      <xdr:col>2</xdr:col>
      <xdr:colOff>358586</xdr:colOff>
      <xdr:row>18</xdr:row>
      <xdr:rowOff>22412</xdr:rowOff>
    </xdr:from>
    <xdr:to>
      <xdr:col>5</xdr:col>
      <xdr:colOff>941293</xdr:colOff>
      <xdr:row>18</xdr:row>
      <xdr:rowOff>214591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882586" y="4056530"/>
          <a:ext cx="3025589" cy="192179"/>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神戸大学の</a:t>
          </a:r>
          <a:r>
            <a:rPr kumimoji="1" lang="en-US" altLang="ja-JP" sz="1100">
              <a:solidFill>
                <a:srgbClr val="C00000"/>
              </a:solidFill>
            </a:rPr>
            <a:t>OPAC</a:t>
          </a:r>
          <a:r>
            <a:rPr kumimoji="1" lang="ja-JP" altLang="en-US" sz="1100">
              <a:solidFill>
                <a:srgbClr val="C00000"/>
              </a:solidFill>
            </a:rPr>
            <a:t>でご確認ください</a:t>
          </a:r>
          <a:endParaRPr kumimoji="1" lang="en-US" altLang="ja-JP" sz="1100">
            <a:solidFill>
              <a:srgbClr val="C00000"/>
            </a:solidFill>
          </a:endParaRPr>
        </a:p>
      </xdr:txBody>
    </xdr:sp>
    <xdr:clientData/>
  </xdr:twoCellAnchor>
  <xdr:twoCellAnchor>
    <xdr:from>
      <xdr:col>5</xdr:col>
      <xdr:colOff>806834</xdr:colOff>
      <xdr:row>16</xdr:row>
      <xdr:rowOff>0</xdr:rowOff>
    </xdr:from>
    <xdr:to>
      <xdr:col>8</xdr:col>
      <xdr:colOff>811951</xdr:colOff>
      <xdr:row>16</xdr:row>
      <xdr:rowOff>199465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773716" y="3585882"/>
          <a:ext cx="2448000" cy="19946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所蔵館の名称を選択してください</a:t>
          </a:r>
        </a:p>
      </xdr:txBody>
    </xdr:sp>
    <xdr:clientData/>
  </xdr:twoCellAnchor>
  <xdr:twoCellAnchor>
    <xdr:from>
      <xdr:col>5</xdr:col>
      <xdr:colOff>806834</xdr:colOff>
      <xdr:row>17</xdr:row>
      <xdr:rowOff>17929</xdr:rowOff>
    </xdr:from>
    <xdr:to>
      <xdr:col>9</xdr:col>
      <xdr:colOff>458569</xdr:colOff>
      <xdr:row>17</xdr:row>
      <xdr:rowOff>217394</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4773716" y="3827929"/>
          <a:ext cx="3204000" cy="199465"/>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配架場所の続き（書庫など）をご記入ください</a:t>
          </a:r>
        </a:p>
      </xdr:txBody>
    </xdr:sp>
    <xdr:clientData/>
  </xdr:twoCellAnchor>
  <xdr:twoCellAnchor>
    <xdr:from>
      <xdr:col>8</xdr:col>
      <xdr:colOff>44824</xdr:colOff>
      <xdr:row>1</xdr:row>
      <xdr:rowOff>212912</xdr:rowOff>
    </xdr:from>
    <xdr:to>
      <xdr:col>11</xdr:col>
      <xdr:colOff>97061</xdr:colOff>
      <xdr:row>4</xdr:row>
      <xdr:rowOff>112059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454589" y="437030"/>
          <a:ext cx="2371854" cy="571500"/>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記入不要</a:t>
          </a:r>
          <a:endParaRPr kumimoji="1" lang="en-US" altLang="ja-JP" sz="1100">
            <a:solidFill>
              <a:srgbClr val="C00000"/>
            </a:solidFill>
          </a:endParaRPr>
        </a:p>
        <a:p>
          <a:pPr algn="ctr"/>
          <a:r>
            <a:rPr kumimoji="1" lang="ja-JP" altLang="en-US" sz="1100">
              <a:solidFill>
                <a:srgbClr val="C00000"/>
              </a:solidFill>
            </a:rPr>
            <a:t>配架場所に合わせて自動で表示</a:t>
          </a:r>
        </a:p>
      </xdr:txBody>
    </xdr:sp>
    <xdr:clientData/>
  </xdr:twoCellAnchor>
  <xdr:twoCellAnchor>
    <xdr:from>
      <xdr:col>8</xdr:col>
      <xdr:colOff>974912</xdr:colOff>
      <xdr:row>6</xdr:row>
      <xdr:rowOff>100852</xdr:rowOff>
    </xdr:from>
    <xdr:to>
      <xdr:col>11</xdr:col>
      <xdr:colOff>489264</xdr:colOff>
      <xdr:row>10</xdr:row>
      <xdr:rowOff>112059</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7384677" y="1445558"/>
          <a:ext cx="1833969" cy="907677"/>
        </a:xfrm>
        <a:prstGeom prst="rect">
          <a:avLst/>
        </a:prstGeom>
        <a:solidFill>
          <a:schemeClr val="accent4">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C00000"/>
              </a:solidFill>
            </a:rPr>
            <a:t>記入不要</a:t>
          </a:r>
          <a:endParaRPr kumimoji="1" lang="en-US" altLang="ja-JP" sz="1100">
            <a:solidFill>
              <a:srgbClr val="C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view="pageLayout" zoomScale="85" zoomScaleNormal="100" zoomScalePageLayoutView="85" workbookViewId="0">
      <selection sqref="A1:B1"/>
    </sheetView>
  </sheetViews>
  <sheetFormatPr defaultRowHeight="18.75" x14ac:dyDescent="0.4"/>
  <cols>
    <col min="1" max="1" width="4.875" customWidth="1"/>
    <col min="2" max="2" width="14.75" customWidth="1"/>
    <col min="3" max="3" width="5" customWidth="1"/>
    <col min="4" max="4" width="21.25" customWidth="1"/>
    <col min="5" max="5" width="5.125" customWidth="1"/>
    <col min="6" max="6" width="25.125" customWidth="1"/>
    <col min="7" max="7" width="3.375" customWidth="1"/>
    <col min="8" max="8" width="2.875" customWidth="1"/>
    <col min="9" max="9" width="14.375" customWidth="1"/>
    <col min="10" max="12" width="7.75" customWidth="1"/>
  </cols>
  <sheetData>
    <row r="1" spans="1:12" ht="17.25" customHeight="1" thickTop="1" x14ac:dyDescent="0.4">
      <c r="A1" s="108" t="s">
        <v>91</v>
      </c>
      <c r="B1" s="106"/>
      <c r="C1" s="105" t="s">
        <v>130</v>
      </c>
      <c r="D1" s="106"/>
      <c r="E1" s="106"/>
      <c r="F1" s="106"/>
      <c r="G1" s="107"/>
    </row>
    <row r="2" spans="1:12" ht="17.25" customHeight="1" x14ac:dyDescent="0.4">
      <c r="A2" s="116" t="s">
        <v>1</v>
      </c>
      <c r="B2" s="23" t="s">
        <v>23</v>
      </c>
      <c r="C2" s="109"/>
      <c r="D2" s="109"/>
      <c r="E2" s="109"/>
      <c r="F2" s="109"/>
      <c r="G2" s="110"/>
      <c r="I2" t="s">
        <v>35</v>
      </c>
    </row>
    <row r="3" spans="1:12" ht="17.25" customHeight="1" x14ac:dyDescent="0.4">
      <c r="A3" s="117"/>
      <c r="B3" s="20" t="s">
        <v>83</v>
      </c>
      <c r="C3" s="112"/>
      <c r="D3" s="113"/>
      <c r="E3" s="113"/>
      <c r="F3" s="113"/>
      <c r="G3" s="114"/>
      <c r="I3" s="13" t="str">
        <f>_xlfn.IFNA("神戸大学　"&amp;VLOOKUP(MID(E17,1,2),館名一覧!A:F,2,FALSE)&amp;"　宛","（配架場所に合わせて表示します）")</f>
        <v>（配架場所に合わせて表示します）</v>
      </c>
      <c r="J3" s="13"/>
      <c r="K3" s="13"/>
      <c r="L3" s="13"/>
    </row>
    <row r="4" spans="1:12" ht="17.25" customHeight="1" x14ac:dyDescent="0.4">
      <c r="A4" s="117"/>
      <c r="B4" s="24" t="s">
        <v>82</v>
      </c>
      <c r="C4" s="112"/>
      <c r="D4" s="113"/>
      <c r="E4" s="113"/>
      <c r="F4" s="113"/>
      <c r="G4" s="114"/>
      <c r="I4" s="13" t="str">
        <f>IF(E17="","","FAX番号：")</f>
        <v/>
      </c>
      <c r="J4" s="13" t="str">
        <f>_xlfn.IFNA(VLOOKUP(MID(E17,1,2),館名一覧!A:F,6,FALSE),"")</f>
        <v/>
      </c>
      <c r="K4" s="13"/>
      <c r="L4" s="13"/>
    </row>
    <row r="5" spans="1:12" ht="17.25" customHeight="1" x14ac:dyDescent="0.4">
      <c r="A5" s="117"/>
      <c r="B5" s="23"/>
      <c r="C5" s="111"/>
      <c r="D5" s="111"/>
      <c r="E5" s="111"/>
      <c r="F5" s="111"/>
      <c r="G5" s="115"/>
    </row>
    <row r="6" spans="1:12" ht="17.25" customHeight="1" x14ac:dyDescent="0.4">
      <c r="A6" s="117"/>
      <c r="B6" s="21" t="s">
        <v>24</v>
      </c>
      <c r="C6" s="111"/>
      <c r="D6" s="111"/>
      <c r="E6" s="111"/>
      <c r="F6" s="112"/>
      <c r="G6" s="70" t="s">
        <v>10</v>
      </c>
      <c r="I6" s="12" t="s">
        <v>5</v>
      </c>
      <c r="J6" s="11"/>
      <c r="K6" s="11"/>
      <c r="L6" s="11"/>
    </row>
    <row r="7" spans="1:12" ht="17.25" customHeight="1" x14ac:dyDescent="0.4">
      <c r="A7" s="117"/>
      <c r="B7" s="21" t="s">
        <v>25</v>
      </c>
      <c r="C7" s="111"/>
      <c r="D7" s="111"/>
      <c r="E7" s="111"/>
      <c r="F7" s="111"/>
      <c r="G7" s="115"/>
      <c r="I7" s="29" t="s">
        <v>3</v>
      </c>
      <c r="J7" s="88"/>
      <c r="K7" s="89"/>
      <c r="L7" s="89"/>
    </row>
    <row r="8" spans="1:12" ht="17.25" customHeight="1" x14ac:dyDescent="0.4">
      <c r="A8" s="117"/>
      <c r="B8" s="21" t="s">
        <v>26</v>
      </c>
      <c r="C8" s="111"/>
      <c r="D8" s="111"/>
      <c r="E8" s="111"/>
      <c r="F8" s="111"/>
      <c r="G8" s="115"/>
      <c r="I8" s="29" t="s">
        <v>4</v>
      </c>
      <c r="J8" s="87"/>
      <c r="K8" s="87"/>
      <c r="L8" s="87"/>
    </row>
    <row r="9" spans="1:12" ht="17.25" customHeight="1" x14ac:dyDescent="0.4">
      <c r="A9" s="117"/>
      <c r="B9" s="21" t="s">
        <v>0</v>
      </c>
      <c r="C9" s="111"/>
      <c r="D9" s="111"/>
      <c r="E9" s="111"/>
      <c r="F9" s="111"/>
      <c r="G9" s="115"/>
      <c r="I9" s="29" t="s">
        <v>101</v>
      </c>
      <c r="J9" s="90"/>
      <c r="K9" s="91"/>
      <c r="L9" s="92"/>
    </row>
    <row r="10" spans="1:12" ht="17.25" customHeight="1" thickBot="1" x14ac:dyDescent="0.45">
      <c r="A10" s="118"/>
      <c r="B10" s="22" t="s">
        <v>132</v>
      </c>
      <c r="C10" s="119"/>
      <c r="D10" s="119"/>
      <c r="E10" s="119"/>
      <c r="F10" s="119"/>
      <c r="G10" s="120"/>
      <c r="I10" s="29" t="s">
        <v>33</v>
      </c>
      <c r="J10" s="87"/>
      <c r="K10" s="87"/>
      <c r="L10" s="87"/>
    </row>
    <row r="11" spans="1:12" ht="17.25" customHeight="1" thickTop="1" x14ac:dyDescent="0.4">
      <c r="A11" s="93" t="s">
        <v>27</v>
      </c>
      <c r="B11" s="19" t="s">
        <v>28</v>
      </c>
      <c r="C11" s="121"/>
      <c r="D11" s="122"/>
      <c r="E11" s="122"/>
      <c r="F11" s="122"/>
      <c r="G11" s="123"/>
      <c r="I11" s="29" t="s">
        <v>20</v>
      </c>
      <c r="J11" s="87"/>
      <c r="K11" s="87"/>
      <c r="L11" s="87"/>
    </row>
    <row r="12" spans="1:12" ht="17.25" customHeight="1" x14ac:dyDescent="0.4">
      <c r="A12" s="94"/>
      <c r="B12" s="21" t="s">
        <v>34</v>
      </c>
      <c r="C12" s="78"/>
      <c r="D12" s="79"/>
      <c r="E12" s="79"/>
      <c r="F12" s="79"/>
      <c r="G12" s="80"/>
    </row>
    <row r="13" spans="1:12" ht="17.25" customHeight="1" x14ac:dyDescent="0.4">
      <c r="A13" s="94"/>
      <c r="B13" s="21" t="s">
        <v>87</v>
      </c>
      <c r="C13" s="96"/>
      <c r="D13" s="97"/>
      <c r="E13" s="97"/>
      <c r="F13" s="97"/>
      <c r="G13" s="98"/>
      <c r="I13" t="s">
        <v>89</v>
      </c>
    </row>
    <row r="14" spans="1:12" ht="17.25" customHeight="1" x14ac:dyDescent="0.4">
      <c r="A14" s="94"/>
      <c r="B14" s="21" t="s">
        <v>31</v>
      </c>
      <c r="C14" s="75"/>
      <c r="D14" s="76"/>
      <c r="E14" s="76"/>
      <c r="F14" s="76"/>
      <c r="G14" s="77"/>
      <c r="I14" s="35"/>
      <c r="J14" s="30" t="s">
        <v>97</v>
      </c>
      <c r="K14" s="30" t="s">
        <v>96</v>
      </c>
      <c r="L14" s="30" t="s">
        <v>98</v>
      </c>
    </row>
    <row r="15" spans="1:12" ht="17.25" customHeight="1" x14ac:dyDescent="0.4">
      <c r="A15" s="94"/>
      <c r="B15" s="24" t="s">
        <v>95</v>
      </c>
      <c r="C15" s="99"/>
      <c r="D15" s="100"/>
      <c r="E15" s="100"/>
      <c r="F15" s="100"/>
      <c r="G15" s="101"/>
      <c r="I15" s="36" t="s">
        <v>14</v>
      </c>
      <c r="J15" s="27">
        <v>35</v>
      </c>
      <c r="K15" s="27"/>
      <c r="L15" s="39" t="str">
        <f>IF(K15="","",J15*K15)</f>
        <v/>
      </c>
    </row>
    <row r="16" spans="1:12" ht="17.25" customHeight="1" x14ac:dyDescent="0.4">
      <c r="A16" s="94"/>
      <c r="B16" s="23"/>
      <c r="C16" s="102"/>
      <c r="D16" s="103"/>
      <c r="E16" s="103"/>
      <c r="F16" s="103"/>
      <c r="G16" s="104"/>
      <c r="I16" s="36" t="s">
        <v>15</v>
      </c>
      <c r="J16" s="27">
        <v>80</v>
      </c>
      <c r="K16" s="27"/>
      <c r="L16" s="39" t="str">
        <f>IF(K16="","",J16*K16)</f>
        <v/>
      </c>
    </row>
    <row r="17" spans="1:12" ht="17.25" customHeight="1" x14ac:dyDescent="0.4">
      <c r="A17" s="94"/>
      <c r="B17" s="24" t="s">
        <v>102</v>
      </c>
      <c r="C17" s="82" t="s">
        <v>104</v>
      </c>
      <c r="D17" s="83"/>
      <c r="E17" s="84"/>
      <c r="F17" s="85"/>
      <c r="G17" s="86"/>
      <c r="I17" s="28" t="s">
        <v>90</v>
      </c>
      <c r="J17" s="37"/>
      <c r="K17" s="38"/>
      <c r="L17" s="39" t="str">
        <f>IF(J9="後納",300,IF(J9="現金書留",0,""))</f>
        <v/>
      </c>
    </row>
    <row r="18" spans="1:12" ht="17.25" customHeight="1" x14ac:dyDescent="0.4">
      <c r="A18" s="94"/>
      <c r="B18" s="23"/>
      <c r="C18" s="82" t="s">
        <v>105</v>
      </c>
      <c r="D18" s="83"/>
      <c r="E18" s="79"/>
      <c r="F18" s="85"/>
      <c r="G18" s="86"/>
      <c r="I18" s="36" t="s">
        <v>18</v>
      </c>
      <c r="J18" s="37"/>
      <c r="K18" s="38"/>
      <c r="L18" s="27"/>
    </row>
    <row r="19" spans="1:12" ht="17.25" customHeight="1" x14ac:dyDescent="0.4">
      <c r="A19" s="94"/>
      <c r="B19" s="24" t="s">
        <v>103</v>
      </c>
      <c r="C19" s="81"/>
      <c r="D19" s="76"/>
      <c r="E19" s="76"/>
      <c r="F19" s="76"/>
      <c r="G19" s="77"/>
      <c r="I19" s="36" t="s">
        <v>19</v>
      </c>
      <c r="J19" s="37"/>
      <c r="K19" s="38"/>
      <c r="L19" s="40" t="str">
        <f>IF(L18="","","\"&amp;SUM(L15:L18)&amp;"-")</f>
        <v/>
      </c>
    </row>
    <row r="20" spans="1:12" ht="17.25" customHeight="1" x14ac:dyDescent="0.4">
      <c r="A20" s="94"/>
      <c r="B20" s="24" t="s">
        <v>12</v>
      </c>
      <c r="C20" s="32"/>
      <c r="D20" s="33" t="s">
        <v>13</v>
      </c>
      <c r="E20" s="25"/>
      <c r="F20" s="25" t="s">
        <v>88</v>
      </c>
      <c r="G20" s="26"/>
    </row>
    <row r="21" spans="1:12" x14ac:dyDescent="0.4">
      <c r="A21" s="94"/>
      <c r="B21" s="23"/>
      <c r="C21" s="32"/>
      <c r="D21" s="25" t="s">
        <v>93</v>
      </c>
      <c r="E21" s="33"/>
      <c r="F21" s="33"/>
      <c r="G21" s="34"/>
    </row>
    <row r="22" spans="1:12" ht="17.25" customHeight="1" thickBot="1" x14ac:dyDescent="0.45">
      <c r="A22" s="95"/>
      <c r="B22" s="22" t="s">
        <v>84</v>
      </c>
      <c r="C22" s="72"/>
      <c r="D22" s="73"/>
      <c r="E22" s="73"/>
      <c r="F22" s="73"/>
      <c r="G22" s="74"/>
    </row>
    <row r="23" spans="1:12" ht="8.25" customHeight="1" thickTop="1" x14ac:dyDescent="0.4">
      <c r="A23" s="18"/>
      <c r="C23" s="11"/>
      <c r="D23" s="11"/>
      <c r="E23" s="11"/>
      <c r="F23" s="11"/>
      <c r="G23" s="11"/>
    </row>
    <row r="24" spans="1:12" ht="13.5" customHeight="1" thickBot="1" x14ac:dyDescent="0.45">
      <c r="A24" s="16" t="s">
        <v>7</v>
      </c>
    </row>
    <row r="25" spans="1:12" ht="17.25" customHeight="1" thickTop="1" x14ac:dyDescent="0.4">
      <c r="A25" s="1"/>
      <c r="B25" s="3" t="s">
        <v>32</v>
      </c>
      <c r="C25" s="3"/>
      <c r="D25" s="3"/>
      <c r="E25" s="3"/>
      <c r="F25" s="3"/>
      <c r="G25" s="3"/>
      <c r="H25" s="4"/>
    </row>
    <row r="26" spans="1:12" ht="17.25" customHeight="1" x14ac:dyDescent="0.4">
      <c r="A26" s="2"/>
      <c r="B26" s="44" t="s">
        <v>128</v>
      </c>
      <c r="H26" s="6"/>
    </row>
    <row r="27" spans="1:12" ht="17.25" customHeight="1" x14ac:dyDescent="0.4">
      <c r="A27" s="7"/>
      <c r="B27" s="44" t="s">
        <v>94</v>
      </c>
      <c r="C27" s="5"/>
      <c r="D27" s="5"/>
      <c r="E27" s="5"/>
      <c r="F27" s="5"/>
      <c r="H27" s="6"/>
    </row>
    <row r="28" spans="1:12" ht="17.25" customHeight="1" x14ac:dyDescent="0.4">
      <c r="A28" s="2"/>
      <c r="B28" s="12" t="s">
        <v>8</v>
      </c>
      <c r="H28" s="6"/>
    </row>
    <row r="29" spans="1:12" ht="17.25" customHeight="1" x14ac:dyDescent="0.4">
      <c r="A29" s="7"/>
      <c r="B29" s="44" t="s">
        <v>22</v>
      </c>
      <c r="C29" s="45"/>
      <c r="D29" s="44" t="s">
        <v>21</v>
      </c>
      <c r="E29" s="45"/>
      <c r="F29" s="45"/>
      <c r="H29" s="6"/>
    </row>
    <row r="30" spans="1:12" ht="17.25" customHeight="1" x14ac:dyDescent="0.4">
      <c r="A30" s="7"/>
      <c r="B30" s="44" t="s">
        <v>11</v>
      </c>
      <c r="C30" s="45"/>
      <c r="D30" s="44" t="s">
        <v>6</v>
      </c>
      <c r="E30" s="45"/>
      <c r="F30" s="45"/>
      <c r="H30" s="6"/>
    </row>
    <row r="31" spans="1:12" ht="17.25" customHeight="1" thickBot="1" x14ac:dyDescent="0.45">
      <c r="A31" s="8"/>
      <c r="B31" s="31" t="s">
        <v>30</v>
      </c>
      <c r="C31" s="15"/>
      <c r="D31" s="9"/>
      <c r="E31" s="9"/>
      <c r="F31" s="9"/>
      <c r="G31" s="15"/>
      <c r="H31" s="10"/>
      <c r="L31" s="5" t="s">
        <v>133</v>
      </c>
    </row>
    <row r="32" spans="1:12" ht="19.5" thickTop="1" x14ac:dyDescent="0.4"/>
  </sheetData>
  <mergeCells count="29">
    <mergeCell ref="A11:A22"/>
    <mergeCell ref="C13:G13"/>
    <mergeCell ref="C15:G16"/>
    <mergeCell ref="C1:G1"/>
    <mergeCell ref="A1:B1"/>
    <mergeCell ref="C2:G2"/>
    <mergeCell ref="C6:F6"/>
    <mergeCell ref="C3:G3"/>
    <mergeCell ref="C5:G5"/>
    <mergeCell ref="C4:G4"/>
    <mergeCell ref="A2:A10"/>
    <mergeCell ref="C10:G10"/>
    <mergeCell ref="C9:G9"/>
    <mergeCell ref="C8:G8"/>
    <mergeCell ref="C7:G7"/>
    <mergeCell ref="C11:G11"/>
    <mergeCell ref="J11:L11"/>
    <mergeCell ref="J8:L8"/>
    <mergeCell ref="J10:L10"/>
    <mergeCell ref="J7:L7"/>
    <mergeCell ref="J9:L9"/>
    <mergeCell ref="C22:G22"/>
    <mergeCell ref="C14:G14"/>
    <mergeCell ref="C12:G12"/>
    <mergeCell ref="C19:G19"/>
    <mergeCell ref="C18:D18"/>
    <mergeCell ref="C17:D17"/>
    <mergeCell ref="E17:G17"/>
    <mergeCell ref="E18:G18"/>
  </mergeCells>
  <phoneticPr fontId="1"/>
  <dataValidations count="2">
    <dataValidation type="list" allowBlank="1" showInputMessage="1" showErrorMessage="1" sqref="J9:L9" xr:uid="{00000000-0002-0000-0000-000000000000}">
      <formula1>"現金書留, 後納"</formula1>
    </dataValidation>
    <dataValidation type="list" allowBlank="1" showInputMessage="1" showErrorMessage="1" sqref="E17:G17" xr:uid="{00000000-0002-0000-0000-000001000000}">
      <formula1>"国際文化学図書館, 社会科学系図書館, 自然科学系図書館, 人文科学図書館, 人間科学図書館, 研究所図書館, 医学分館, 保健科学図書室, 海事科学分館"</formula1>
    </dataValidation>
  </dataValidations>
  <pageMargins left="0.70866141732283472" right="0.70866141732283472" top="0.74803149606299213" bottom="0.35433070866141736" header="0.31496062992125984" footer="0"/>
  <pageSetup paperSize="9" orientation="landscape" blackAndWhite="1" r:id="rId1"/>
  <headerFooter>
    <oddHeader>&amp;L&amp;"メイリオ,ボールド"&amp;20文献複写依頼書&amp;"メイリオ,レギュラー"&amp;12　※太枠内をご記入ください。★印の項目は、該当するものがない場合、空欄でもかまいません。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114300</xdr:colOff>
                    <xdr:row>24</xdr:row>
                    <xdr:rowOff>28575</xdr:rowOff>
                  </from>
                  <to>
                    <xdr:col>0</xdr:col>
                    <xdr:colOff>333375</xdr:colOff>
                    <xdr:row>24</xdr:row>
                    <xdr:rowOff>209550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9525</xdr:colOff>
                    <xdr:row>27</xdr:row>
                    <xdr:rowOff>209550</xdr:rowOff>
                  </from>
                  <to>
                    <xdr:col>1</xdr:col>
                    <xdr:colOff>228600</xdr:colOff>
                    <xdr:row>29</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9525</xdr:colOff>
                    <xdr:row>28</xdr:row>
                    <xdr:rowOff>219075</xdr:rowOff>
                  </from>
                  <to>
                    <xdr:col>1</xdr:col>
                    <xdr:colOff>228600</xdr:colOff>
                    <xdr:row>30</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9525</xdr:colOff>
                    <xdr:row>27</xdr:row>
                    <xdr:rowOff>219075</xdr:rowOff>
                  </from>
                  <to>
                    <xdr:col>3</xdr:col>
                    <xdr:colOff>228600</xdr:colOff>
                    <xdr:row>29</xdr:row>
                    <xdr:rowOff>38100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9525</xdr:colOff>
                    <xdr:row>28</xdr:row>
                    <xdr:rowOff>209550</xdr:rowOff>
                  </from>
                  <to>
                    <xdr:col>3</xdr:col>
                    <xdr:colOff>228600</xdr:colOff>
                    <xdr:row>30</xdr:row>
                    <xdr:rowOff>47625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9525</xdr:colOff>
                    <xdr:row>30</xdr:row>
                    <xdr:rowOff>9525</xdr:rowOff>
                  </from>
                  <to>
                    <xdr:col>1</xdr:col>
                    <xdr:colOff>228600</xdr:colOff>
                    <xdr:row>30</xdr:row>
                    <xdr:rowOff>190500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123825</xdr:colOff>
                    <xdr:row>19</xdr:row>
                    <xdr:rowOff>38100</xdr:rowOff>
                  </from>
                  <to>
                    <xdr:col>2</xdr:col>
                    <xdr:colOff>381000</xdr:colOff>
                    <xdr:row>19</xdr:row>
                    <xdr:rowOff>200025</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1</xdr:col>
                    <xdr:colOff>9525</xdr:colOff>
                    <xdr:row>25</xdr:row>
                    <xdr:rowOff>0</xdr:rowOff>
                  </from>
                  <to>
                    <xdr:col>1</xdr:col>
                    <xdr:colOff>228600</xdr:colOff>
                    <xdr:row>26</xdr:row>
                    <xdr:rowOff>38100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4</xdr:col>
                    <xdr:colOff>133350</xdr:colOff>
                    <xdr:row>19</xdr:row>
                    <xdr:rowOff>38100</xdr:rowOff>
                  </from>
                  <to>
                    <xdr:col>4</xdr:col>
                    <xdr:colOff>390525</xdr:colOff>
                    <xdr:row>19</xdr:row>
                    <xdr:rowOff>200025</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1</xdr:col>
                    <xdr:colOff>9525</xdr:colOff>
                    <xdr:row>26</xdr:row>
                    <xdr:rowOff>0</xdr:rowOff>
                  </from>
                  <to>
                    <xdr:col>1</xdr:col>
                    <xdr:colOff>228600</xdr:colOff>
                    <xdr:row>27</xdr:row>
                    <xdr:rowOff>38100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0</xdr:col>
                    <xdr:colOff>114300</xdr:colOff>
                    <xdr:row>26</xdr:row>
                    <xdr:rowOff>219075</xdr:rowOff>
                  </from>
                  <to>
                    <xdr:col>0</xdr:col>
                    <xdr:colOff>314325</xdr:colOff>
                    <xdr:row>28</xdr:row>
                    <xdr:rowOff>38100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2</xdr:col>
                    <xdr:colOff>123825</xdr:colOff>
                    <xdr:row>20</xdr:row>
                    <xdr:rowOff>38100</xdr:rowOff>
                  </from>
                  <to>
                    <xdr:col>2</xdr:col>
                    <xdr:colOff>381000</xdr:colOff>
                    <xdr:row>20</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32"/>
  <sheetViews>
    <sheetView view="pageLayout" zoomScale="85" zoomScaleNormal="100" zoomScalePageLayoutView="85" workbookViewId="0">
      <selection sqref="A1:B1"/>
    </sheetView>
  </sheetViews>
  <sheetFormatPr defaultRowHeight="18.75" x14ac:dyDescent="0.4"/>
  <cols>
    <col min="1" max="1" width="4.875" customWidth="1"/>
    <col min="2" max="2" width="14.75" customWidth="1"/>
    <col min="3" max="3" width="5" customWidth="1"/>
    <col min="4" max="4" width="21.25" customWidth="1"/>
    <col min="5" max="5" width="5.125" customWidth="1"/>
    <col min="6" max="6" width="25.125" customWidth="1"/>
    <col min="7" max="7" width="3.375" customWidth="1"/>
    <col min="8" max="8" width="2.875" customWidth="1"/>
    <col min="9" max="9" width="14.375" customWidth="1"/>
    <col min="10" max="12" width="7.75" customWidth="1"/>
  </cols>
  <sheetData>
    <row r="1" spans="1:12" ht="17.25" customHeight="1" thickTop="1" x14ac:dyDescent="0.4">
      <c r="A1" s="108" t="s">
        <v>91</v>
      </c>
      <c r="B1" s="106"/>
      <c r="C1" s="105" t="s">
        <v>92</v>
      </c>
      <c r="D1" s="106"/>
      <c r="E1" s="106"/>
      <c r="F1" s="106"/>
      <c r="G1" s="107"/>
    </row>
    <row r="2" spans="1:12" ht="17.25" customHeight="1" x14ac:dyDescent="0.4">
      <c r="A2" s="116" t="s">
        <v>1</v>
      </c>
      <c r="B2" s="23" t="s">
        <v>23</v>
      </c>
      <c r="C2" s="138"/>
      <c r="D2" s="138"/>
      <c r="E2" s="138"/>
      <c r="F2" s="138"/>
      <c r="G2" s="139"/>
      <c r="I2" t="s">
        <v>35</v>
      </c>
    </row>
    <row r="3" spans="1:12" ht="17.25" customHeight="1" x14ac:dyDescent="0.4">
      <c r="A3" s="117"/>
      <c r="B3" s="20" t="s">
        <v>83</v>
      </c>
      <c r="C3" s="140" t="s">
        <v>2</v>
      </c>
      <c r="D3" s="141"/>
      <c r="E3" s="141"/>
      <c r="F3" s="141"/>
      <c r="G3" s="142"/>
      <c r="I3" s="13" t="str">
        <f>_xlfn.IFNA("神戸大学　"&amp;VLOOKUP(MID(E17,1,2),館名一覧!A:F,2,FALSE)&amp;"　宛","（配架場所に合わせて表示します）")</f>
        <v>神戸大学　社会科学系図書館　宛</v>
      </c>
      <c r="J3" s="13"/>
      <c r="K3" s="13"/>
      <c r="L3" s="13"/>
    </row>
    <row r="4" spans="1:12" ht="17.25" customHeight="1" x14ac:dyDescent="0.4">
      <c r="A4" s="117"/>
      <c r="B4" s="24" t="s">
        <v>82</v>
      </c>
      <c r="C4" s="140"/>
      <c r="D4" s="141"/>
      <c r="E4" s="141"/>
      <c r="F4" s="141"/>
      <c r="G4" s="142"/>
      <c r="I4" s="13" t="str">
        <f>IF(E17="","","FAX番号：")</f>
        <v>FAX番号：</v>
      </c>
      <c r="J4" s="13" t="str">
        <f>_xlfn.IFNA(VLOOKUP(MID(E17,1,2),館名一覧!A:F,6,FALSE),"")</f>
        <v>078-803-7343</v>
      </c>
      <c r="K4" s="13"/>
      <c r="L4" s="13"/>
    </row>
    <row r="5" spans="1:12" ht="17.25" customHeight="1" x14ac:dyDescent="0.4">
      <c r="A5" s="117"/>
      <c r="B5" s="23"/>
      <c r="C5" s="143"/>
      <c r="D5" s="143"/>
      <c r="E5" s="143"/>
      <c r="F5" s="143"/>
      <c r="G5" s="144"/>
    </row>
    <row r="6" spans="1:12" ht="17.25" customHeight="1" x14ac:dyDescent="0.4">
      <c r="A6" s="117"/>
      <c r="B6" s="21" t="s">
        <v>24</v>
      </c>
      <c r="C6" s="143"/>
      <c r="D6" s="143"/>
      <c r="E6" s="143"/>
      <c r="F6" s="140"/>
      <c r="G6" s="62" t="s">
        <v>10</v>
      </c>
      <c r="I6" s="12" t="s">
        <v>5</v>
      </c>
      <c r="J6" s="11"/>
      <c r="K6" s="11"/>
      <c r="L6" s="11"/>
    </row>
    <row r="7" spans="1:12" ht="17.25" customHeight="1" x14ac:dyDescent="0.4">
      <c r="A7" s="117"/>
      <c r="B7" s="21" t="s">
        <v>25</v>
      </c>
      <c r="C7" s="143"/>
      <c r="D7" s="143"/>
      <c r="E7" s="143"/>
      <c r="F7" s="143"/>
      <c r="G7" s="144"/>
      <c r="I7" s="29" t="s">
        <v>3</v>
      </c>
      <c r="J7" s="124"/>
      <c r="K7" s="124"/>
      <c r="L7" s="124"/>
    </row>
    <row r="8" spans="1:12" ht="17.25" customHeight="1" x14ac:dyDescent="0.4">
      <c r="A8" s="117"/>
      <c r="B8" s="21" t="s">
        <v>26</v>
      </c>
      <c r="C8" s="143"/>
      <c r="D8" s="143"/>
      <c r="E8" s="143"/>
      <c r="F8" s="143"/>
      <c r="G8" s="144"/>
      <c r="I8" s="29" t="s">
        <v>4</v>
      </c>
      <c r="J8" s="124"/>
      <c r="K8" s="124"/>
      <c r="L8" s="124"/>
    </row>
    <row r="9" spans="1:12" ht="17.25" customHeight="1" x14ac:dyDescent="0.4">
      <c r="A9" s="117"/>
      <c r="B9" s="21" t="s">
        <v>0</v>
      </c>
      <c r="C9" s="143"/>
      <c r="D9" s="143"/>
      <c r="E9" s="143"/>
      <c r="F9" s="143"/>
      <c r="G9" s="144"/>
      <c r="I9" s="29" t="s">
        <v>101</v>
      </c>
      <c r="J9" s="90"/>
      <c r="K9" s="91"/>
      <c r="L9" s="92"/>
    </row>
    <row r="10" spans="1:12" ht="17.25" customHeight="1" thickBot="1" x14ac:dyDescent="0.45">
      <c r="A10" s="118"/>
      <c r="B10" s="22" t="s">
        <v>132</v>
      </c>
      <c r="C10" s="136"/>
      <c r="D10" s="136"/>
      <c r="E10" s="136"/>
      <c r="F10" s="136"/>
      <c r="G10" s="137"/>
      <c r="I10" s="29" t="s">
        <v>33</v>
      </c>
      <c r="J10" s="124"/>
      <c r="K10" s="124"/>
      <c r="L10" s="124"/>
    </row>
    <row r="11" spans="1:12" ht="17.25" customHeight="1" thickTop="1" x14ac:dyDescent="0.4">
      <c r="A11" s="41" t="s">
        <v>27</v>
      </c>
      <c r="B11" s="19" t="s">
        <v>28</v>
      </c>
      <c r="C11" s="105"/>
      <c r="D11" s="106"/>
      <c r="E11" s="106"/>
      <c r="F11" s="106"/>
      <c r="G11" s="107"/>
      <c r="I11" s="29" t="s">
        <v>20</v>
      </c>
      <c r="J11" s="124"/>
      <c r="K11" s="124"/>
      <c r="L11" s="124"/>
    </row>
    <row r="12" spans="1:12" ht="17.25" customHeight="1" x14ac:dyDescent="0.4">
      <c r="A12" s="42"/>
      <c r="B12" s="21" t="s">
        <v>34</v>
      </c>
      <c r="C12" s="125"/>
      <c r="D12" s="126"/>
      <c r="E12" s="126"/>
      <c r="F12" s="126"/>
      <c r="G12" s="127"/>
    </row>
    <row r="13" spans="1:12" ht="17.25" customHeight="1" x14ac:dyDescent="0.4">
      <c r="A13" s="42"/>
      <c r="B13" s="21" t="s">
        <v>87</v>
      </c>
      <c r="C13" s="125"/>
      <c r="D13" s="126"/>
      <c r="E13" s="126"/>
      <c r="F13" s="126"/>
      <c r="G13" s="127"/>
      <c r="I13" t="s">
        <v>89</v>
      </c>
    </row>
    <row r="14" spans="1:12" ht="17.25" customHeight="1" x14ac:dyDescent="0.4">
      <c r="A14" s="42"/>
      <c r="B14" s="21" t="s">
        <v>31</v>
      </c>
      <c r="C14" s="82"/>
      <c r="D14" s="83"/>
      <c r="E14" s="83"/>
      <c r="F14" s="83"/>
      <c r="G14" s="128"/>
      <c r="I14" s="35"/>
      <c r="J14" s="30" t="s">
        <v>17</v>
      </c>
      <c r="K14" s="30" t="s">
        <v>16</v>
      </c>
      <c r="L14" s="30" t="s">
        <v>98</v>
      </c>
    </row>
    <row r="15" spans="1:12" ht="17.25" customHeight="1" x14ac:dyDescent="0.4">
      <c r="A15" s="42"/>
      <c r="B15" s="24" t="s">
        <v>9</v>
      </c>
      <c r="C15" s="129"/>
      <c r="D15" s="130"/>
      <c r="E15" s="130"/>
      <c r="F15" s="130"/>
      <c r="G15" s="131"/>
      <c r="I15" s="36" t="s">
        <v>14</v>
      </c>
      <c r="J15" s="27">
        <v>35</v>
      </c>
      <c r="K15" s="27"/>
      <c r="L15" s="39" t="str">
        <f>IF(K15="","",J15*K15)</f>
        <v/>
      </c>
    </row>
    <row r="16" spans="1:12" ht="17.25" customHeight="1" x14ac:dyDescent="0.4">
      <c r="A16" s="42"/>
      <c r="B16" s="23"/>
      <c r="C16" s="132"/>
      <c r="D16" s="133"/>
      <c r="E16" s="133"/>
      <c r="F16" s="133"/>
      <c r="G16" s="134"/>
      <c r="I16" s="36" t="s">
        <v>15</v>
      </c>
      <c r="J16" s="27">
        <v>80</v>
      </c>
      <c r="K16" s="27"/>
      <c r="L16" s="39" t="str">
        <f>IF(K16="","",J16*K16)</f>
        <v/>
      </c>
    </row>
    <row r="17" spans="1:12" ht="17.25" customHeight="1" x14ac:dyDescent="0.4">
      <c r="A17" s="42"/>
      <c r="B17" s="24" t="s">
        <v>102</v>
      </c>
      <c r="C17" s="82" t="s">
        <v>104</v>
      </c>
      <c r="D17" s="83"/>
      <c r="E17" s="84" t="s">
        <v>126</v>
      </c>
      <c r="F17" s="85"/>
      <c r="G17" s="86"/>
      <c r="I17" s="28" t="s">
        <v>90</v>
      </c>
      <c r="J17" s="37"/>
      <c r="K17" s="38"/>
      <c r="L17" s="39" t="str">
        <f>IF(J9="後納",300,IF(J9="現金書留",0,""))</f>
        <v/>
      </c>
    </row>
    <row r="18" spans="1:12" ht="17.25" customHeight="1" x14ac:dyDescent="0.4">
      <c r="A18" s="42"/>
      <c r="B18" s="23"/>
      <c r="C18" s="82" t="s">
        <v>105</v>
      </c>
      <c r="D18" s="83"/>
      <c r="E18" s="84" t="s">
        <v>127</v>
      </c>
      <c r="F18" s="84"/>
      <c r="G18" s="135"/>
      <c r="I18" s="36" t="s">
        <v>18</v>
      </c>
      <c r="J18" s="37"/>
      <c r="K18" s="38"/>
      <c r="L18" s="27"/>
    </row>
    <row r="19" spans="1:12" ht="17.25" customHeight="1" x14ac:dyDescent="0.4">
      <c r="A19" s="42"/>
      <c r="B19" s="24" t="s">
        <v>103</v>
      </c>
      <c r="C19" s="82"/>
      <c r="D19" s="83"/>
      <c r="E19" s="83"/>
      <c r="F19" s="83"/>
      <c r="G19" s="128"/>
      <c r="I19" s="36" t="s">
        <v>19</v>
      </c>
      <c r="J19" s="37"/>
      <c r="K19" s="38"/>
      <c r="L19" s="40" t="str">
        <f>IF(L18="","","\"&amp;SUM(L15:L18)&amp;"-")</f>
        <v/>
      </c>
    </row>
    <row r="20" spans="1:12" ht="17.25" customHeight="1" x14ac:dyDescent="0.4">
      <c r="A20" s="42"/>
      <c r="B20" s="24" t="s">
        <v>12</v>
      </c>
      <c r="C20" s="32"/>
      <c r="D20" s="33" t="s">
        <v>13</v>
      </c>
      <c r="E20" s="25"/>
      <c r="F20" s="25" t="s">
        <v>88</v>
      </c>
      <c r="G20" s="26"/>
    </row>
    <row r="21" spans="1:12" x14ac:dyDescent="0.4">
      <c r="A21" s="42"/>
      <c r="B21" s="23"/>
      <c r="C21" s="32"/>
      <c r="D21" s="25" t="s">
        <v>93</v>
      </c>
      <c r="E21" s="33"/>
      <c r="F21" s="33"/>
      <c r="G21" s="34"/>
    </row>
    <row r="22" spans="1:12" ht="17.25" customHeight="1" thickBot="1" x14ac:dyDescent="0.45">
      <c r="A22" s="43"/>
      <c r="B22" s="22" t="s">
        <v>84</v>
      </c>
      <c r="C22" s="72"/>
      <c r="D22" s="73"/>
      <c r="E22" s="73"/>
      <c r="F22" s="73"/>
      <c r="G22" s="74"/>
    </row>
    <row r="23" spans="1:12" ht="8.25" customHeight="1" thickTop="1" x14ac:dyDescent="0.4">
      <c r="A23" s="18"/>
      <c r="C23" s="11"/>
      <c r="D23" s="11"/>
      <c r="E23" s="11"/>
      <c r="F23" s="11"/>
      <c r="G23" s="11"/>
    </row>
    <row r="24" spans="1:12" ht="13.5" customHeight="1" thickBot="1" x14ac:dyDescent="0.45">
      <c r="A24" s="16" t="s">
        <v>7</v>
      </c>
    </row>
    <row r="25" spans="1:12" ht="17.25" customHeight="1" thickTop="1" x14ac:dyDescent="0.4">
      <c r="A25" s="1"/>
      <c r="B25" s="3" t="s">
        <v>32</v>
      </c>
      <c r="C25" s="3"/>
      <c r="D25" s="3"/>
      <c r="E25" s="3"/>
      <c r="F25" s="3"/>
      <c r="G25" s="3"/>
      <c r="H25" s="4"/>
    </row>
    <row r="26" spans="1:12" ht="17.25" customHeight="1" x14ac:dyDescent="0.4">
      <c r="A26" s="2"/>
      <c r="B26" s="44" t="s">
        <v>128</v>
      </c>
      <c r="H26" s="6"/>
    </row>
    <row r="27" spans="1:12" ht="17.25" customHeight="1" x14ac:dyDescent="0.4">
      <c r="A27" s="7"/>
      <c r="B27" s="44" t="s">
        <v>94</v>
      </c>
      <c r="C27" s="5"/>
      <c r="D27" s="5"/>
      <c r="E27" s="5"/>
      <c r="F27" s="5"/>
      <c r="H27" s="6"/>
    </row>
    <row r="28" spans="1:12" ht="17.25" customHeight="1" x14ac:dyDescent="0.4">
      <c r="A28" s="2"/>
      <c r="B28" s="12" t="s">
        <v>8</v>
      </c>
      <c r="H28" s="6"/>
    </row>
    <row r="29" spans="1:12" ht="17.25" customHeight="1" x14ac:dyDescent="0.4">
      <c r="A29" s="7"/>
      <c r="B29" s="44" t="s">
        <v>22</v>
      </c>
      <c r="C29" s="45"/>
      <c r="D29" s="44" t="s">
        <v>21</v>
      </c>
      <c r="E29" s="45"/>
      <c r="F29" s="45"/>
      <c r="H29" s="6"/>
    </row>
    <row r="30" spans="1:12" ht="17.25" customHeight="1" x14ac:dyDescent="0.4">
      <c r="A30" s="7"/>
      <c r="B30" s="44" t="s">
        <v>11</v>
      </c>
      <c r="C30" s="45"/>
      <c r="D30" s="44" t="s">
        <v>6</v>
      </c>
      <c r="E30" s="45"/>
      <c r="F30" s="45"/>
      <c r="H30" s="6"/>
    </row>
    <row r="31" spans="1:12" ht="17.25" customHeight="1" thickBot="1" x14ac:dyDescent="0.45">
      <c r="A31" s="8"/>
      <c r="B31" s="31" t="s">
        <v>30</v>
      </c>
      <c r="C31" s="15"/>
      <c r="D31" s="9"/>
      <c r="E31" s="9"/>
      <c r="F31" s="9"/>
      <c r="G31" s="15"/>
      <c r="H31" s="10"/>
      <c r="L31" s="5" t="s">
        <v>133</v>
      </c>
    </row>
    <row r="32" spans="1:12" ht="19.5" thickTop="1" x14ac:dyDescent="0.4"/>
  </sheetData>
  <mergeCells count="28">
    <mergeCell ref="C10:G10"/>
    <mergeCell ref="J10:L10"/>
    <mergeCell ref="A1:B1"/>
    <mergeCell ref="C1:G1"/>
    <mergeCell ref="A2:A10"/>
    <mergeCell ref="C2:G2"/>
    <mergeCell ref="C3:G3"/>
    <mergeCell ref="C4:G4"/>
    <mergeCell ref="C5:G5"/>
    <mergeCell ref="C6:F6"/>
    <mergeCell ref="C7:G7"/>
    <mergeCell ref="J7:L7"/>
    <mergeCell ref="C8:G8"/>
    <mergeCell ref="J8:L8"/>
    <mergeCell ref="C9:G9"/>
    <mergeCell ref="J9:L9"/>
    <mergeCell ref="C22:G22"/>
    <mergeCell ref="C11:G11"/>
    <mergeCell ref="J11:L11"/>
    <mergeCell ref="C12:G12"/>
    <mergeCell ref="C13:G13"/>
    <mergeCell ref="C14:G14"/>
    <mergeCell ref="C15:G16"/>
    <mergeCell ref="C17:D17"/>
    <mergeCell ref="E17:G17"/>
    <mergeCell ref="C18:D18"/>
    <mergeCell ref="E18:G18"/>
    <mergeCell ref="C19:G19"/>
  </mergeCells>
  <phoneticPr fontId="1"/>
  <dataValidations count="2">
    <dataValidation type="list" allowBlank="1" showInputMessage="1" showErrorMessage="1" sqref="E17:G17" xr:uid="{00000000-0002-0000-0100-000000000000}">
      <formula1>"国際文化学図書館, 社会科学系図書館, 自然科学系図書館, 人文科学図書館, 人間科学図書館, 研究所図書館, 医学分館, 保健科学図書室, 海事科学分館"</formula1>
    </dataValidation>
    <dataValidation type="list" allowBlank="1" showInputMessage="1" showErrorMessage="1" sqref="J9:L9" xr:uid="{00000000-0002-0000-0100-000001000000}">
      <formula1>"現金書留, 後納"</formula1>
    </dataValidation>
  </dataValidations>
  <pageMargins left="0.70866141732283472" right="0.70866141732283472" top="0.74803149606299213" bottom="0.35433070866141736" header="0.31496062992125984" footer="0"/>
  <pageSetup paperSize="9" orientation="landscape" blackAndWhite="1" r:id="rId1"/>
  <headerFooter>
    <oddHeader>&amp;L&amp;"メイリオ,ボールド"&amp;20文献複写依頼書&amp;"メイリオ,レギュラー"&amp;12　※太枠内をご記入ください。★印の項目は、該当するものがない場合、空欄でもかまいません。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114300</xdr:colOff>
                    <xdr:row>24</xdr:row>
                    <xdr:rowOff>28575</xdr:rowOff>
                  </from>
                  <to>
                    <xdr:col>0</xdr:col>
                    <xdr:colOff>333375</xdr:colOff>
                    <xdr:row>24</xdr:row>
                    <xdr:rowOff>209550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9525</xdr:colOff>
                    <xdr:row>27</xdr:row>
                    <xdr:rowOff>209550</xdr:rowOff>
                  </from>
                  <to>
                    <xdr:col>1</xdr:col>
                    <xdr:colOff>228600</xdr:colOff>
                    <xdr:row>29</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9525</xdr:colOff>
                    <xdr:row>28</xdr:row>
                    <xdr:rowOff>219075</xdr:rowOff>
                  </from>
                  <to>
                    <xdr:col>1</xdr:col>
                    <xdr:colOff>228600</xdr:colOff>
                    <xdr:row>30</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9525</xdr:colOff>
                    <xdr:row>27</xdr:row>
                    <xdr:rowOff>219075</xdr:rowOff>
                  </from>
                  <to>
                    <xdr:col>3</xdr:col>
                    <xdr:colOff>228600</xdr:colOff>
                    <xdr:row>29</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9525</xdr:colOff>
                    <xdr:row>28</xdr:row>
                    <xdr:rowOff>209550</xdr:rowOff>
                  </from>
                  <to>
                    <xdr:col>3</xdr:col>
                    <xdr:colOff>228600</xdr:colOff>
                    <xdr:row>30</xdr:row>
                    <xdr:rowOff>47625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9525</xdr:colOff>
                    <xdr:row>30</xdr:row>
                    <xdr:rowOff>9525</xdr:rowOff>
                  </from>
                  <to>
                    <xdr:col>1</xdr:col>
                    <xdr:colOff>228600</xdr:colOff>
                    <xdr:row>30</xdr:row>
                    <xdr:rowOff>190500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123825</xdr:colOff>
                    <xdr:row>19</xdr:row>
                    <xdr:rowOff>38100</xdr:rowOff>
                  </from>
                  <to>
                    <xdr:col>2</xdr:col>
                    <xdr:colOff>381000</xdr:colOff>
                    <xdr:row>19</xdr:row>
                    <xdr:rowOff>200025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9525</xdr:colOff>
                    <xdr:row>25</xdr:row>
                    <xdr:rowOff>0</xdr:rowOff>
                  </from>
                  <to>
                    <xdr:col>1</xdr:col>
                    <xdr:colOff>228600</xdr:colOff>
                    <xdr:row>26</xdr:row>
                    <xdr:rowOff>38100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4</xdr:col>
                    <xdr:colOff>133350</xdr:colOff>
                    <xdr:row>19</xdr:row>
                    <xdr:rowOff>38100</xdr:rowOff>
                  </from>
                  <to>
                    <xdr:col>4</xdr:col>
                    <xdr:colOff>390525</xdr:colOff>
                    <xdr:row>19</xdr:row>
                    <xdr:rowOff>200025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9525</xdr:colOff>
                    <xdr:row>26</xdr:row>
                    <xdr:rowOff>0</xdr:rowOff>
                  </from>
                  <to>
                    <xdr:col>1</xdr:col>
                    <xdr:colOff>228600</xdr:colOff>
                    <xdr:row>27</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114300</xdr:colOff>
                    <xdr:row>26</xdr:row>
                    <xdr:rowOff>219075</xdr:rowOff>
                  </from>
                  <to>
                    <xdr:col>0</xdr:col>
                    <xdr:colOff>314325</xdr:colOff>
                    <xdr:row>28</xdr:row>
                    <xdr:rowOff>38100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123825</xdr:colOff>
                    <xdr:row>20</xdr:row>
                    <xdr:rowOff>38100</xdr:rowOff>
                  </from>
                  <to>
                    <xdr:col>2</xdr:col>
                    <xdr:colOff>381000</xdr:colOff>
                    <xdr:row>20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4"/>
  <sheetViews>
    <sheetView view="pageLayout" zoomScaleNormal="100" workbookViewId="0">
      <selection activeCell="G7" sqref="G7"/>
    </sheetView>
  </sheetViews>
  <sheetFormatPr defaultRowHeight="18.75" x14ac:dyDescent="0.4"/>
  <cols>
    <col min="1" max="1" width="9" customWidth="1"/>
    <col min="2" max="7" width="10.375" customWidth="1"/>
  </cols>
  <sheetData>
    <row r="2" spans="2:7" ht="24.75" customHeight="1" x14ac:dyDescent="0.4">
      <c r="B2" s="145" t="str">
        <f>IF(文献複写依頼書!C3="","（宛先の郵便番号が入ります）",文献複写依頼書!C3)</f>
        <v>（宛先の郵便番号が入ります）</v>
      </c>
      <c r="C2" s="145"/>
      <c r="D2" s="145"/>
      <c r="E2" s="145"/>
      <c r="F2" s="145"/>
      <c r="G2" s="145"/>
    </row>
    <row r="3" spans="2:7" ht="24.75" customHeight="1" x14ac:dyDescent="0.4">
      <c r="B3" s="145" t="str">
        <f>IF(文献複写依頼書!C4="","（宛先の住所の1行目が入ります）",文献複写依頼書!C4)</f>
        <v>（宛先の住所の1行目が入ります）</v>
      </c>
      <c r="C3" s="145"/>
      <c r="D3" s="145"/>
      <c r="E3" s="145"/>
      <c r="F3" s="145"/>
      <c r="G3" s="145"/>
    </row>
    <row r="4" spans="2:7" ht="24.75" customHeight="1" x14ac:dyDescent="0.4">
      <c r="B4" s="145" t="str">
        <f>IF(文献複写依頼書!C5="","（宛先の住所の2行目が入ります）",文献複写依頼書!C5)</f>
        <v>（宛先の住所の2行目が入ります）</v>
      </c>
      <c r="C4" s="145"/>
      <c r="D4" s="145"/>
      <c r="E4" s="145"/>
      <c r="F4" s="145"/>
      <c r="G4" s="145"/>
    </row>
    <row r="5" spans="2:7" x14ac:dyDescent="0.4">
      <c r="B5" s="11"/>
      <c r="C5" s="11"/>
      <c r="D5" s="11"/>
      <c r="E5" s="11"/>
      <c r="F5" s="11"/>
      <c r="G5" s="11"/>
    </row>
    <row r="6" spans="2:7" s="11" customFormat="1" ht="21.75" customHeight="1" x14ac:dyDescent="0.4">
      <c r="B6" s="148" t="str">
        <f>IF(文献複写依頼書!C2="","（機関名が入ります）",文献複写依頼書!C2)</f>
        <v>（機関名が入ります）</v>
      </c>
      <c r="C6" s="148"/>
      <c r="D6" s="148"/>
      <c r="E6" s="148"/>
      <c r="F6" s="148"/>
    </row>
    <row r="7" spans="2:7" s="11" customFormat="1" ht="21.75" customHeight="1" x14ac:dyDescent="0.4">
      <c r="B7" s="148" t="str">
        <f>IF(文献複写依頼書!C6="","（宛名が入ります）",文献複写依頼書!C6)</f>
        <v>（宛名が入ります）</v>
      </c>
      <c r="C7" s="148"/>
      <c r="D7" s="148"/>
      <c r="E7" s="148"/>
      <c r="F7" s="148"/>
      <c r="G7" s="11" t="s">
        <v>129</v>
      </c>
    </row>
    <row r="8" spans="2:7" ht="19.5" thickBot="1" x14ac:dyDescent="0.45"/>
    <row r="9" spans="2:7" ht="19.5" thickBot="1" x14ac:dyDescent="0.45">
      <c r="F9" s="146" t="s">
        <v>85</v>
      </c>
      <c r="G9" s="147"/>
    </row>
    <row r="11" spans="2:7" x14ac:dyDescent="0.4">
      <c r="B11" s="16" t="s">
        <v>86</v>
      </c>
    </row>
    <row r="12" spans="2:7" x14ac:dyDescent="0.4">
      <c r="B12" s="17" t="str">
        <f>_xlfn.IFNA(VLOOKUP(MID(文献複写依頼書!E17,1,2),館名一覧!A:F,3,FALSE)&amp;"　"&amp;VLOOKUP(MID(文献複写依頼書!E17,1,2),館名一覧!A:F,4,FALSE),"（受付館の住所が入ります）")</f>
        <v>（受付館の住所が入ります）</v>
      </c>
    </row>
    <row r="13" spans="2:7" x14ac:dyDescent="0.4">
      <c r="B13" s="17" t="str">
        <f>_xlfn.IFNA("神戸大学　"&amp;VLOOKUP(MID(文献複写依頼書!E17,1,2),館名一覧!A:F,2,FALSE),"（受付館名が入ります）")</f>
        <v>（受付館名が入ります）</v>
      </c>
    </row>
    <row r="14" spans="2:7" x14ac:dyDescent="0.4">
      <c r="B14" s="17" t="str">
        <f>_xlfn.IFNA("TEL："&amp;VLOOKUP(MID(文献複写依頼書!E17,1,2),館名一覧!A:F,5,FALSE),"（受付館の電話番号が入ります）")</f>
        <v>（受付館の電話番号が入ります）</v>
      </c>
    </row>
  </sheetData>
  <mergeCells count="6">
    <mergeCell ref="B2:G2"/>
    <mergeCell ref="B3:G3"/>
    <mergeCell ref="B4:G4"/>
    <mergeCell ref="F9:G9"/>
    <mergeCell ref="B7:F7"/>
    <mergeCell ref="B6:F6"/>
  </mergeCells>
  <phoneticPr fontId="1"/>
  <dataValidations count="1">
    <dataValidation type="list" allowBlank="1" showInputMessage="1" showErrorMessage="1" sqref="G7" xr:uid="{00000000-0002-0000-0200-000000000000}">
      <formula1>"様, 御中"</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view="pageLayout" zoomScaleNormal="100" workbookViewId="0">
      <selection activeCell="F8" sqref="F8"/>
    </sheetView>
  </sheetViews>
  <sheetFormatPr defaultRowHeight="18.75" x14ac:dyDescent="0.4"/>
  <cols>
    <col min="1" max="1" width="8.375" customWidth="1"/>
    <col min="2" max="2" width="15.5" customWidth="1"/>
    <col min="3" max="7" width="11.25" customWidth="1"/>
  </cols>
  <sheetData>
    <row r="1" spans="1:8" ht="24.75" customHeight="1" x14ac:dyDescent="0.4">
      <c r="A1" s="49" t="s">
        <v>106</v>
      </c>
      <c r="B1" s="48"/>
      <c r="C1" s="48"/>
      <c r="D1" s="48"/>
      <c r="E1" s="48"/>
      <c r="F1" s="48"/>
      <c r="G1" s="48"/>
      <c r="H1" s="47"/>
    </row>
    <row r="2" spans="1:8" ht="15" customHeight="1" x14ac:dyDescent="0.4">
      <c r="B2" s="46"/>
      <c r="C2" s="46"/>
      <c r="D2" s="46"/>
      <c r="E2" s="46"/>
      <c r="F2" s="46"/>
      <c r="G2" s="46"/>
    </row>
    <row r="3" spans="1:8" ht="15" customHeight="1" x14ac:dyDescent="0.4">
      <c r="B3" s="46"/>
      <c r="C3" s="46"/>
      <c r="D3" s="46"/>
      <c r="E3" s="46"/>
      <c r="F3" s="46"/>
      <c r="G3" s="46"/>
    </row>
    <row r="4" spans="1:8" ht="15" customHeight="1" x14ac:dyDescent="0.4">
      <c r="A4" t="str">
        <f>IF(文献複写依頼書!C2="","（ここに機関名が反映されます）",文献複写依頼書!C2)</f>
        <v>（ここに機関名が反映されます）</v>
      </c>
      <c r="B4" s="46"/>
      <c r="C4" s="46"/>
      <c r="D4" s="46"/>
      <c r="E4" s="46"/>
      <c r="F4" s="46"/>
      <c r="G4" s="46"/>
    </row>
    <row r="5" spans="1:8" ht="15" customHeight="1" x14ac:dyDescent="0.4">
      <c r="A5" t="str">
        <f>IF(文献複写依頼書!C7="","（ここに担当者名が反映されます）",文献複写依頼書!C7&amp;"　様")</f>
        <v>（ここに担当者名が反映されます）</v>
      </c>
      <c r="C5" s="11"/>
      <c r="D5" s="11"/>
      <c r="E5" s="11"/>
      <c r="F5" s="11"/>
      <c r="G5" s="11"/>
    </row>
    <row r="6" spans="1:8" s="11" customFormat="1" ht="15" customHeight="1" x14ac:dyDescent="0.4">
      <c r="B6"/>
      <c r="C6"/>
      <c r="D6"/>
      <c r="E6" s="5"/>
    </row>
    <row r="7" spans="1:8" s="11" customFormat="1" ht="15" customHeight="1" x14ac:dyDescent="0.4">
      <c r="B7"/>
      <c r="C7"/>
      <c r="D7"/>
      <c r="E7"/>
      <c r="F7" s="5"/>
      <c r="G7" s="5" t="str">
        <f>_xlfn.IFNA("神戸大学　"&amp;VLOOKUP(MID(文献複写依頼書!E17,1,2),館名一覧!A:F,2,FALSE),"（配架場所に合わせて反映します）")</f>
        <v>（配架場所に合わせて反映します）</v>
      </c>
    </row>
    <row r="8" spans="1:8" ht="15" customHeight="1" x14ac:dyDescent="0.4">
      <c r="E8" s="5" t="s">
        <v>107</v>
      </c>
      <c r="F8" s="69"/>
    </row>
    <row r="9" spans="1:8" ht="15" customHeight="1" x14ac:dyDescent="0.4">
      <c r="E9" s="63" t="s">
        <v>108</v>
      </c>
      <c r="F9" s="12" t="str">
        <f>_xlfn.IFNA(VLOOKUP(MID(文献複写依頼書!E17,1,2),館名一覧!A:F,5,FALSE),"（配架場所に合わせて反映します）")</f>
        <v>（配架場所に合わせて反映します）</v>
      </c>
      <c r="H9" s="12"/>
    </row>
    <row r="10" spans="1:8" ht="15" customHeight="1" x14ac:dyDescent="0.4">
      <c r="E10" s="63" t="s">
        <v>116</v>
      </c>
      <c r="F10" s="12" t="str">
        <f>_xlfn.IFNA(VLOOKUP(MID(文献複写依頼書!E17,1,2),館名一覧!A:F,6,FALSE),"（配架場所に合わせて反映します）")</f>
        <v>（配架場所に合わせて反映します）</v>
      </c>
      <c r="H10" s="12"/>
    </row>
    <row r="11" spans="1:8" ht="15" customHeight="1" x14ac:dyDescent="0.4">
      <c r="B11" s="16"/>
    </row>
    <row r="12" spans="1:8" ht="15" customHeight="1" x14ac:dyDescent="0.4">
      <c r="A12" s="12"/>
    </row>
    <row r="13" spans="1:8" ht="15" customHeight="1" x14ac:dyDescent="0.4">
      <c r="B13" s="12" t="s">
        <v>119</v>
      </c>
    </row>
    <row r="14" spans="1:8" ht="15" customHeight="1" x14ac:dyDescent="0.4">
      <c r="B14" s="12" t="s">
        <v>131</v>
      </c>
    </row>
    <row r="15" spans="1:8" ht="15" customHeight="1" x14ac:dyDescent="0.4">
      <c r="B15" s="12" t="s">
        <v>120</v>
      </c>
    </row>
    <row r="16" spans="1:8" ht="15" customHeight="1" x14ac:dyDescent="0.4">
      <c r="A16" s="12"/>
    </row>
    <row r="17" spans="1:5" ht="15" customHeight="1" x14ac:dyDescent="0.4">
      <c r="A17" s="61" t="s">
        <v>109</v>
      </c>
    </row>
    <row r="18" spans="1:5" ht="15" customHeight="1" x14ac:dyDescent="0.4">
      <c r="B18" t="s">
        <v>117</v>
      </c>
      <c r="C18" s="14">
        <f>文献複写依頼書!J7</f>
        <v>0</v>
      </c>
    </row>
    <row r="19" spans="1:5" ht="15" customHeight="1" x14ac:dyDescent="0.4">
      <c r="B19" s="12"/>
    </row>
    <row r="20" spans="1:5" ht="15" customHeight="1" x14ac:dyDescent="0.4">
      <c r="B20" s="12" t="s">
        <v>115</v>
      </c>
      <c r="C20" s="14" t="str">
        <f>文献複写依頼書!C10&amp;"　様"</f>
        <v>　様</v>
      </c>
    </row>
    <row r="21" spans="1:5" ht="15" customHeight="1" x14ac:dyDescent="0.4">
      <c r="B21" s="12"/>
    </row>
    <row r="22" spans="1:5" ht="15" customHeight="1" x14ac:dyDescent="0.4">
      <c r="B22" s="50"/>
      <c r="C22" s="51" t="s">
        <v>17</v>
      </c>
      <c r="D22" s="51" t="s">
        <v>16</v>
      </c>
      <c r="E22" s="51" t="s">
        <v>98</v>
      </c>
    </row>
    <row r="23" spans="1:5" ht="15" customHeight="1" x14ac:dyDescent="0.4">
      <c r="B23" s="52" t="s">
        <v>14</v>
      </c>
      <c r="C23" s="53">
        <v>35</v>
      </c>
      <c r="D23" s="54">
        <f>文献複写依頼書!K15</f>
        <v>0</v>
      </c>
      <c r="E23" s="54">
        <f>IF(D23="","",C23*D23)</f>
        <v>0</v>
      </c>
    </row>
    <row r="24" spans="1:5" ht="15" customHeight="1" x14ac:dyDescent="0.4">
      <c r="B24" s="52" t="s">
        <v>15</v>
      </c>
      <c r="C24" s="53">
        <v>80</v>
      </c>
      <c r="D24" s="54">
        <f>文献複写依頼書!K16</f>
        <v>0</v>
      </c>
      <c r="E24" s="54">
        <f>IF(D24="","",C24*D24)</f>
        <v>0</v>
      </c>
    </row>
    <row r="25" spans="1:5" ht="15" customHeight="1" x14ac:dyDescent="0.4">
      <c r="B25" s="66" t="s">
        <v>125</v>
      </c>
      <c r="C25" s="67"/>
      <c r="D25" s="67"/>
      <c r="E25" s="68"/>
    </row>
    <row r="26" spans="1:5" ht="15" customHeight="1" thickBot="1" x14ac:dyDescent="0.45">
      <c r="B26" s="58" t="s">
        <v>18</v>
      </c>
      <c r="C26" s="59"/>
      <c r="D26" s="59"/>
      <c r="E26" s="71">
        <f>文献複写依頼書!L18</f>
        <v>0</v>
      </c>
    </row>
    <row r="27" spans="1:5" ht="15" customHeight="1" thickTop="1" x14ac:dyDescent="0.4">
      <c r="B27" s="55" t="s">
        <v>19</v>
      </c>
      <c r="C27" s="56"/>
      <c r="D27" s="56"/>
      <c r="E27" s="57" t="str">
        <f>IF(E26="","","\"&amp;SUM(E23:E26)&amp;"-")</f>
        <v>\0-</v>
      </c>
    </row>
    <row r="28" spans="1:5" ht="15" customHeight="1" x14ac:dyDescent="0.4">
      <c r="B28" s="64" t="s">
        <v>118</v>
      </c>
      <c r="C28" s="60"/>
      <c r="D28" s="60"/>
      <c r="E28" s="5"/>
    </row>
    <row r="29" spans="1:5" ht="15" customHeight="1" x14ac:dyDescent="0.4">
      <c r="B29" s="12"/>
    </row>
    <row r="30" spans="1:5" ht="15" customHeight="1" x14ac:dyDescent="0.4">
      <c r="A30" s="61" t="s">
        <v>110</v>
      </c>
      <c r="B30" s="12"/>
    </row>
    <row r="31" spans="1:5" ht="15" customHeight="1" x14ac:dyDescent="0.4">
      <c r="B31" s="12"/>
    </row>
    <row r="32" spans="1:5" ht="15" customHeight="1" x14ac:dyDescent="0.4">
      <c r="B32" s="12" t="s">
        <v>111</v>
      </c>
    </row>
    <row r="33" spans="1:2" ht="15" customHeight="1" x14ac:dyDescent="0.4">
      <c r="B33" s="12"/>
    </row>
    <row r="34" spans="1:2" ht="15" customHeight="1" x14ac:dyDescent="0.4">
      <c r="B34" s="12"/>
    </row>
    <row r="35" spans="1:2" ht="15" customHeight="1" x14ac:dyDescent="0.4">
      <c r="A35" s="61" t="s">
        <v>112</v>
      </c>
    </row>
    <row r="36" spans="1:2" ht="15" customHeight="1" x14ac:dyDescent="0.4"/>
    <row r="37" spans="1:2" ht="15" customHeight="1" x14ac:dyDescent="0.4">
      <c r="B37" t="s">
        <v>38</v>
      </c>
    </row>
    <row r="38" spans="1:2" ht="15" customHeight="1" x14ac:dyDescent="0.4">
      <c r="B38" t="s">
        <v>43</v>
      </c>
    </row>
    <row r="39" spans="1:2" ht="15" customHeight="1" x14ac:dyDescent="0.4">
      <c r="B39" t="s">
        <v>114</v>
      </c>
    </row>
    <row r="40" spans="1:2" ht="15" customHeight="1" x14ac:dyDescent="0.4"/>
    <row r="41" spans="1:2" ht="15" customHeight="1" x14ac:dyDescent="0.4"/>
    <row r="42" spans="1:2" ht="15" customHeight="1" x14ac:dyDescent="0.4">
      <c r="A42" s="61" t="s">
        <v>123</v>
      </c>
    </row>
    <row r="43" spans="1:2" ht="15" customHeight="1" x14ac:dyDescent="0.4">
      <c r="A43" s="61"/>
      <c r="B43" t="s">
        <v>121</v>
      </c>
    </row>
    <row r="44" spans="1:2" x14ac:dyDescent="0.4">
      <c r="B44" s="65" t="s">
        <v>113</v>
      </c>
    </row>
    <row r="45" spans="1:2" x14ac:dyDescent="0.4">
      <c r="B45" t="s">
        <v>122</v>
      </c>
    </row>
    <row r="46" spans="1:2" x14ac:dyDescent="0.4">
      <c r="B46" t="s">
        <v>124</v>
      </c>
    </row>
    <row r="47" spans="1:2" x14ac:dyDescent="0.4">
      <c r="B47" s="12"/>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6"/>
  <sheetViews>
    <sheetView view="pageLayout" zoomScaleNormal="100" workbookViewId="0">
      <selection activeCell="F8" sqref="F8"/>
    </sheetView>
  </sheetViews>
  <sheetFormatPr defaultRowHeight="18.75" x14ac:dyDescent="0.4"/>
  <cols>
    <col min="1" max="1" width="8.375" customWidth="1"/>
    <col min="2" max="2" width="15.5" customWidth="1"/>
    <col min="3" max="7" width="11.25" customWidth="1"/>
  </cols>
  <sheetData>
    <row r="1" spans="1:8" ht="24.75" customHeight="1" x14ac:dyDescent="0.4">
      <c r="A1" s="49" t="s">
        <v>106</v>
      </c>
      <c r="B1" s="48"/>
      <c r="C1" s="48"/>
      <c r="D1" s="48"/>
      <c r="E1" s="48"/>
      <c r="F1" s="48"/>
      <c r="G1" s="48"/>
      <c r="H1" s="47"/>
    </row>
    <row r="2" spans="1:8" ht="15" customHeight="1" x14ac:dyDescent="0.4">
      <c r="B2" s="46"/>
      <c r="C2" s="46"/>
      <c r="D2" s="46"/>
      <c r="E2" s="46"/>
      <c r="F2" s="46"/>
      <c r="G2" s="46"/>
    </row>
    <row r="3" spans="1:8" ht="15" customHeight="1" x14ac:dyDescent="0.4">
      <c r="B3" s="46"/>
      <c r="C3" s="46"/>
      <c r="D3" s="46"/>
      <c r="E3" s="46"/>
      <c r="F3" s="46"/>
      <c r="G3" s="46"/>
    </row>
    <row r="4" spans="1:8" ht="15" customHeight="1" x14ac:dyDescent="0.4">
      <c r="A4" t="str">
        <f>IF(文献複写依頼書!C2="","（ここに機関名が反映されます）",文献複写依頼書!C2)</f>
        <v>（ここに機関名が反映されます）</v>
      </c>
      <c r="B4" s="46"/>
      <c r="C4" s="46"/>
      <c r="D4" s="46"/>
      <c r="E4" s="46"/>
      <c r="F4" s="46"/>
      <c r="G4" s="46"/>
    </row>
    <row r="5" spans="1:8" ht="15" customHeight="1" x14ac:dyDescent="0.4">
      <c r="A5" t="str">
        <f>IF(文献複写依頼書!C7="","（ここに担当者名が反映されます）",文献複写依頼書!C7&amp;"　様")</f>
        <v>（ここに担当者名が反映されます）</v>
      </c>
      <c r="C5" s="11"/>
      <c r="D5" s="11"/>
      <c r="E5" s="11"/>
      <c r="F5" s="11"/>
      <c r="G5" s="11"/>
    </row>
    <row r="6" spans="1:8" s="11" customFormat="1" ht="15" customHeight="1" x14ac:dyDescent="0.4">
      <c r="B6"/>
      <c r="C6"/>
      <c r="D6"/>
      <c r="E6" s="5"/>
    </row>
    <row r="7" spans="1:8" s="11" customFormat="1" ht="15" customHeight="1" x14ac:dyDescent="0.4">
      <c r="B7"/>
      <c r="C7"/>
      <c r="D7"/>
      <c r="E7"/>
      <c r="F7" s="5"/>
      <c r="G7" s="5" t="str">
        <f>_xlfn.IFNA("神戸大学　"&amp;VLOOKUP(MID(文献複写依頼書!E17,1,2),館名一覧!A:F,2,FALSE),"（配架場所に合わせて反映します）")</f>
        <v>（配架場所に合わせて反映します）</v>
      </c>
    </row>
    <row r="8" spans="1:8" ht="15" customHeight="1" x14ac:dyDescent="0.4">
      <c r="E8" s="5" t="s">
        <v>107</v>
      </c>
      <c r="F8" s="69"/>
    </row>
    <row r="9" spans="1:8" ht="15" customHeight="1" x14ac:dyDescent="0.4">
      <c r="E9" s="63" t="s">
        <v>108</v>
      </c>
      <c r="F9" s="12" t="str">
        <f>_xlfn.IFNA(VLOOKUP(MID(文献複写依頼書!E17,1,2),館名一覧!A:F,5,FALSE),"（配架場所に合わせて反映します）")</f>
        <v>（配架場所に合わせて反映します）</v>
      </c>
      <c r="H9" s="12"/>
    </row>
    <row r="10" spans="1:8" ht="15" customHeight="1" x14ac:dyDescent="0.4">
      <c r="E10" s="63" t="s">
        <v>116</v>
      </c>
      <c r="F10" s="12" t="str">
        <f>_xlfn.IFNA(VLOOKUP(MID(文献複写依頼書!E17,1,2),館名一覧!A:F,6,FALSE),"（配架場所に合わせて反映します）")</f>
        <v>（配架場所に合わせて反映します）</v>
      </c>
      <c r="H10" s="12"/>
    </row>
    <row r="11" spans="1:8" ht="15" customHeight="1" x14ac:dyDescent="0.4">
      <c r="B11" s="16"/>
    </row>
    <row r="12" spans="1:8" ht="15" customHeight="1" x14ac:dyDescent="0.4">
      <c r="A12" s="12"/>
    </row>
    <row r="13" spans="1:8" ht="15" customHeight="1" x14ac:dyDescent="0.4">
      <c r="B13" s="12" t="s">
        <v>119</v>
      </c>
    </row>
    <row r="14" spans="1:8" ht="15" customHeight="1" x14ac:dyDescent="0.4">
      <c r="B14" s="12" t="s">
        <v>131</v>
      </c>
    </row>
    <row r="15" spans="1:8" ht="15" customHeight="1" x14ac:dyDescent="0.4">
      <c r="B15" s="12" t="s">
        <v>120</v>
      </c>
    </row>
    <row r="16" spans="1:8" ht="15" customHeight="1" x14ac:dyDescent="0.4">
      <c r="A16" s="12"/>
    </row>
    <row r="17" spans="1:5" ht="15" customHeight="1" x14ac:dyDescent="0.4">
      <c r="A17" s="61" t="s">
        <v>109</v>
      </c>
    </row>
    <row r="18" spans="1:5" ht="15" customHeight="1" x14ac:dyDescent="0.4">
      <c r="B18" t="s">
        <v>117</v>
      </c>
      <c r="C18" s="14">
        <f>文献複写依頼書!J7</f>
        <v>0</v>
      </c>
    </row>
    <row r="19" spans="1:5" ht="15" customHeight="1" x14ac:dyDescent="0.4">
      <c r="B19" s="12"/>
    </row>
    <row r="20" spans="1:5" ht="15" customHeight="1" x14ac:dyDescent="0.4">
      <c r="B20" s="12" t="s">
        <v>115</v>
      </c>
      <c r="C20" s="14" t="str">
        <f>文献複写依頼書!C10&amp;"　様"</f>
        <v>　様</v>
      </c>
    </row>
    <row r="21" spans="1:5" ht="15" customHeight="1" x14ac:dyDescent="0.4">
      <c r="B21" s="12"/>
    </row>
    <row r="22" spans="1:5" ht="15" customHeight="1" x14ac:dyDescent="0.4">
      <c r="B22" s="50"/>
      <c r="C22" s="51" t="s">
        <v>17</v>
      </c>
      <c r="D22" s="51" t="s">
        <v>16</v>
      </c>
      <c r="E22" s="51" t="s">
        <v>98</v>
      </c>
    </row>
    <row r="23" spans="1:5" ht="15" customHeight="1" x14ac:dyDescent="0.4">
      <c r="B23" s="52" t="s">
        <v>14</v>
      </c>
      <c r="C23" s="53">
        <v>35</v>
      </c>
      <c r="D23" s="54">
        <f>文献複写依頼書!K15</f>
        <v>0</v>
      </c>
      <c r="E23" s="54">
        <f>IF(D23="","",C23*D23)</f>
        <v>0</v>
      </c>
    </row>
    <row r="24" spans="1:5" ht="15" customHeight="1" x14ac:dyDescent="0.4">
      <c r="B24" s="52" t="s">
        <v>15</v>
      </c>
      <c r="C24" s="53">
        <v>80</v>
      </c>
      <c r="D24" s="54">
        <f>文献複写依頼書!K16</f>
        <v>0</v>
      </c>
      <c r="E24" s="54">
        <f>IF(D24="","",C24*D24)</f>
        <v>0</v>
      </c>
    </row>
    <row r="25" spans="1:5" ht="15" customHeight="1" thickBot="1" x14ac:dyDescent="0.45">
      <c r="B25" s="58" t="s">
        <v>18</v>
      </c>
      <c r="C25" s="59"/>
      <c r="D25" s="59"/>
      <c r="E25" s="71">
        <f>文献複写依頼書!L18</f>
        <v>0</v>
      </c>
    </row>
    <row r="26" spans="1:5" ht="15" customHeight="1" thickTop="1" x14ac:dyDescent="0.4">
      <c r="B26" s="55" t="s">
        <v>19</v>
      </c>
      <c r="C26" s="56"/>
      <c r="D26" s="56"/>
      <c r="E26" s="57" t="str">
        <f>IF(E25="","","\"&amp;SUM(E23:E25)&amp;"-")</f>
        <v>\0-</v>
      </c>
    </row>
    <row r="27" spans="1:5" ht="15" customHeight="1" x14ac:dyDescent="0.4">
      <c r="B27" s="64" t="s">
        <v>118</v>
      </c>
      <c r="C27" s="60"/>
      <c r="D27" s="60"/>
      <c r="E27" s="5"/>
    </row>
    <row r="28" spans="1:5" ht="15" customHeight="1" x14ac:dyDescent="0.4">
      <c r="B28" s="12"/>
    </row>
    <row r="29" spans="1:5" ht="15" customHeight="1" x14ac:dyDescent="0.4">
      <c r="A29" s="61" t="s">
        <v>110</v>
      </c>
      <c r="B29" s="12"/>
    </row>
    <row r="30" spans="1:5" ht="15" customHeight="1" x14ac:dyDescent="0.4">
      <c r="B30" s="12"/>
    </row>
    <row r="31" spans="1:5" ht="15" customHeight="1" x14ac:dyDescent="0.4">
      <c r="B31" s="12" t="s">
        <v>111</v>
      </c>
    </row>
    <row r="32" spans="1:5" ht="15" customHeight="1" x14ac:dyDescent="0.4">
      <c r="B32" s="12"/>
    </row>
    <row r="33" spans="1:2" ht="15" customHeight="1" x14ac:dyDescent="0.4">
      <c r="B33" s="12"/>
    </row>
    <row r="34" spans="1:2" ht="15" customHeight="1" x14ac:dyDescent="0.4">
      <c r="A34" s="61" t="s">
        <v>112</v>
      </c>
    </row>
    <row r="35" spans="1:2" ht="15" customHeight="1" x14ac:dyDescent="0.4"/>
    <row r="36" spans="1:2" ht="15" customHeight="1" x14ac:dyDescent="0.4">
      <c r="B36" s="13" t="str">
        <f>_xlfn.IFNA(VLOOKUP(MID(文献複写依頼書!E17,1,2),館名一覧!A:F,3,FALSE),"（配架場所に合わせて反映します）")</f>
        <v>（配架場所に合わせて反映します）</v>
      </c>
    </row>
    <row r="37" spans="1:2" ht="15" customHeight="1" x14ac:dyDescent="0.4">
      <c r="B37" s="13" t="str">
        <f>_xlfn.IFNA(VLOOKUP(MID(文献複写依頼書!E17,1,2),館名一覧!A:F,4,FALSE),"（配架場所に合わせて反映します）")</f>
        <v>（配架場所に合わせて反映します）</v>
      </c>
    </row>
    <row r="38" spans="1:2" ht="15" customHeight="1" x14ac:dyDescent="0.4">
      <c r="B38" s="13" t="str">
        <f>_xlfn.IFNA("神戸大学　"&amp;VLOOKUP(MID(文献複写依頼書!E17,1,2),館名一覧!A:F,2,FALSE)&amp;"　宛","（配架場所に合わせて反映します）")</f>
        <v>（配架場所に合わせて反映します）</v>
      </c>
    </row>
    <row r="39" spans="1:2" ht="15" customHeight="1" x14ac:dyDescent="0.4"/>
    <row r="40" spans="1:2" ht="15" customHeight="1" x14ac:dyDescent="0.4"/>
    <row r="41" spans="1:2" ht="15" customHeight="1" x14ac:dyDescent="0.4">
      <c r="A41" s="61" t="s">
        <v>123</v>
      </c>
    </row>
    <row r="42" spans="1:2" ht="15" customHeight="1" x14ac:dyDescent="0.4">
      <c r="A42" s="61"/>
      <c r="B42" t="s">
        <v>121</v>
      </c>
    </row>
    <row r="43" spans="1:2" x14ac:dyDescent="0.4">
      <c r="B43" s="65" t="s">
        <v>113</v>
      </c>
    </row>
    <row r="44" spans="1:2" x14ac:dyDescent="0.4">
      <c r="B44" t="s">
        <v>122</v>
      </c>
    </row>
    <row r="45" spans="1:2" x14ac:dyDescent="0.4">
      <c r="B45" t="s">
        <v>124</v>
      </c>
    </row>
    <row r="46" spans="1:2" x14ac:dyDescent="0.4">
      <c r="B46" s="12"/>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workbookViewId="0">
      <selection activeCell="B3" sqref="B3:D3"/>
    </sheetView>
  </sheetViews>
  <sheetFormatPr defaultRowHeight="18.75" x14ac:dyDescent="0.4"/>
  <cols>
    <col min="1" max="1" width="12.125" customWidth="1"/>
    <col min="2" max="2" width="25" customWidth="1"/>
    <col min="3" max="3" width="20" customWidth="1"/>
    <col min="4" max="4" width="27.875" customWidth="1"/>
    <col min="5" max="5" width="21.375" customWidth="1"/>
    <col min="6" max="6" width="17.5" customWidth="1"/>
  </cols>
  <sheetData>
    <row r="1" spans="1:6" x14ac:dyDescent="0.4">
      <c r="A1" t="s">
        <v>36</v>
      </c>
      <c r="B1" t="s">
        <v>37</v>
      </c>
      <c r="C1" t="s">
        <v>38</v>
      </c>
      <c r="D1" t="s">
        <v>39</v>
      </c>
      <c r="E1" t="s">
        <v>29</v>
      </c>
      <c r="F1" t="s">
        <v>40</v>
      </c>
    </row>
    <row r="2" spans="1:6" x14ac:dyDescent="0.4">
      <c r="A2" t="s">
        <v>41</v>
      </c>
      <c r="B2" t="s">
        <v>42</v>
      </c>
      <c r="C2" t="s">
        <v>38</v>
      </c>
      <c r="D2" t="s">
        <v>43</v>
      </c>
      <c r="E2" t="s">
        <v>44</v>
      </c>
      <c r="F2" t="s">
        <v>45</v>
      </c>
    </row>
    <row r="3" spans="1:6" x14ac:dyDescent="0.4">
      <c r="B3" t="s">
        <v>99</v>
      </c>
      <c r="C3" t="s">
        <v>38</v>
      </c>
      <c r="D3" t="s">
        <v>43</v>
      </c>
      <c r="E3" t="s">
        <v>100</v>
      </c>
    </row>
    <row r="4" spans="1:6" x14ac:dyDescent="0.4">
      <c r="A4" t="s">
        <v>46</v>
      </c>
      <c r="B4" t="s">
        <v>47</v>
      </c>
      <c r="C4" t="s">
        <v>38</v>
      </c>
      <c r="D4" t="s">
        <v>48</v>
      </c>
      <c r="E4" t="s">
        <v>49</v>
      </c>
      <c r="F4" t="s">
        <v>50</v>
      </c>
    </row>
    <row r="5" spans="1:6" x14ac:dyDescent="0.4">
      <c r="A5" t="s">
        <v>51</v>
      </c>
      <c r="B5" t="s">
        <v>52</v>
      </c>
      <c r="C5" t="s">
        <v>38</v>
      </c>
      <c r="D5" t="s">
        <v>48</v>
      </c>
      <c r="E5" t="s">
        <v>53</v>
      </c>
      <c r="F5" t="s">
        <v>54</v>
      </c>
    </row>
    <row r="6" spans="1:6" x14ac:dyDescent="0.4">
      <c r="A6" t="s">
        <v>55</v>
      </c>
      <c r="B6" t="s">
        <v>56</v>
      </c>
      <c r="C6" t="s">
        <v>38</v>
      </c>
      <c r="D6" t="s">
        <v>57</v>
      </c>
      <c r="E6" t="s">
        <v>58</v>
      </c>
      <c r="F6" t="s">
        <v>59</v>
      </c>
    </row>
    <row r="7" spans="1:6" x14ac:dyDescent="0.4">
      <c r="A7" t="s">
        <v>60</v>
      </c>
      <c r="B7" t="s">
        <v>61</v>
      </c>
      <c r="C7" t="s">
        <v>38</v>
      </c>
      <c r="D7" t="s">
        <v>43</v>
      </c>
      <c r="E7" t="s">
        <v>62</v>
      </c>
      <c r="F7" t="s">
        <v>63</v>
      </c>
    </row>
    <row r="8" spans="1:6" x14ac:dyDescent="0.4">
      <c r="A8" t="s">
        <v>64</v>
      </c>
      <c r="B8" t="s">
        <v>65</v>
      </c>
      <c r="C8" t="s">
        <v>66</v>
      </c>
      <c r="D8" t="s">
        <v>67</v>
      </c>
      <c r="E8" t="s">
        <v>68</v>
      </c>
      <c r="F8" t="s">
        <v>69</v>
      </c>
    </row>
    <row r="9" spans="1:6" x14ac:dyDescent="0.4">
      <c r="A9" t="s">
        <v>70</v>
      </c>
      <c r="B9" t="s">
        <v>71</v>
      </c>
      <c r="C9" t="s">
        <v>72</v>
      </c>
      <c r="D9" t="s">
        <v>73</v>
      </c>
      <c r="E9" t="s">
        <v>74</v>
      </c>
      <c r="F9" t="s">
        <v>75</v>
      </c>
    </row>
    <row r="10" spans="1:6" x14ac:dyDescent="0.4">
      <c r="A10" t="s">
        <v>76</v>
      </c>
      <c r="B10" t="s">
        <v>77</v>
      </c>
      <c r="C10" t="s">
        <v>78</v>
      </c>
      <c r="D10" t="s">
        <v>79</v>
      </c>
      <c r="E10" t="s">
        <v>80</v>
      </c>
      <c r="F10" t="s">
        <v>81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1F06F65C25F54094F91FC610C64C87" ma:contentTypeVersion="15" ma:contentTypeDescription="新しいドキュメントを作成します。" ma:contentTypeScope="" ma:versionID="1e8ed45e7078d8bee9fcb82af755ad87">
  <xsd:schema xmlns:xsd="http://www.w3.org/2001/XMLSchema" xmlns:xs="http://www.w3.org/2001/XMLSchema" xmlns:p="http://schemas.microsoft.com/office/2006/metadata/properties" xmlns:ns2="54f9e45e-ce36-43a1-8dd8-5fe0c4955558" xmlns:ns3="d54d0509-a76a-428d-af47-41110405180a" targetNamespace="http://schemas.microsoft.com/office/2006/metadata/properties" ma:root="true" ma:fieldsID="04fd14ae7814b88a39d0bb6fa0665f57" ns2:_="" ns3:_="">
    <xsd:import namespace="54f9e45e-ce36-43a1-8dd8-5fe0c4955558"/>
    <xsd:import namespace="d54d0509-a76a-428d-af47-411104051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earch_langu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9e45e-ce36-43a1-8dd8-5fe0c4955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c22f5a7-6896-4050-b0b5-9e1dffd3c2c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d0509-a76a-428d-af47-4111040518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bcc8b0-8d31-424c-b153-f76940208ca6}" ma:internalName="TaxCatchAll" ma:showField="CatchAllData" ma:web="d54d0509-a76a-428d-af47-41110405180a">
      <xsd:complexType>
        <xsd:complexContent>
          <xsd:extension base="dms:MultiChoiceLookup">
            <xsd:sequence>
              <xsd:element name="Value" type="dms:Lookup" maxOccurs="unbounded" minOccurs="0" nillable="true"/>
            </xsd:sequence>
          </xsd:extension>
        </xsd:complexContent>
      </xsd:complexType>
    </xsd:element>
    <xsd:element name="search_language" ma:index="21"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arch_language xmlns="d54d0509-a76a-428d-af47-41110405180a">ja</search_language>
    <TaxCatchAll xmlns="d54d0509-a76a-428d-af47-41110405180a" xsi:nil="true"/>
    <lcf76f155ced4ddcb4097134ff3c332f xmlns="54f9e45e-ce36-43a1-8dd8-5fe0c4955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CC7430-2E8B-481F-8A98-20B251E6F85B}"/>
</file>

<file path=customXml/itemProps2.xml><?xml version="1.0" encoding="utf-8"?>
<ds:datastoreItem xmlns:ds="http://schemas.openxmlformats.org/officeDocument/2006/customXml" ds:itemID="{3B840EA0-9DE0-4F77-86CD-0A2A9FC64331}"/>
</file>

<file path=customXml/itemProps3.xml><?xml version="1.0" encoding="utf-8"?>
<ds:datastoreItem xmlns:ds="http://schemas.openxmlformats.org/officeDocument/2006/customXml" ds:itemID="{CDB2E8E5-B3D5-411E-BB5C-1F1D2C95ED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文献複写依頼書</vt:lpstr>
      <vt:lpstr>記入例</vt:lpstr>
      <vt:lpstr>宛名</vt:lpstr>
      <vt:lpstr>【社系】別紙「文献複写についてのご案内」</vt:lpstr>
      <vt:lpstr>【社系以外】別紙「文献複写についてのご案内」</vt:lpstr>
      <vt:lpstr>館名一覧</vt:lpstr>
      <vt:lpstr>記入例!Print_Area</vt:lpstr>
      <vt:lpstr>文献複写依頼書!Print_Area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glibstaff</dc:creator>
  <cp:lastModifiedBy>藤原　奏子</cp:lastModifiedBy>
  <cp:lastPrinted>2024-01-30T08:38:53Z</cp:lastPrinted>
  <dcterms:created xsi:type="dcterms:W3CDTF">2022-12-19T07:00:16Z</dcterms:created>
  <dcterms:modified xsi:type="dcterms:W3CDTF">2025-09-26T07:12:28Z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0x010100A81F06F65C25F54094F91FC610C64C87</vt:lpwstr>
  </property>
</Properties>
</file>