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500_ワーキンググループ\503_図書館アウトリーチWG\10_webサイト関連\202310_「図書館員の方へ」ページ作成\"/>
    </mc:Choice>
  </mc:AlternateContent>
  <bookViews>
    <workbookView xWindow="0" yWindow="0" windowWidth="19200" windowHeight="9120"/>
  </bookViews>
  <sheets>
    <sheet name="文献複写依頼書" sheetId="11" r:id="rId1"/>
    <sheet name="記入例" sheetId="19" r:id="rId2"/>
    <sheet name="宛名" sheetId="13" state="hidden" r:id="rId3"/>
    <sheet name="館名一覧" sheetId="12" state="hidden" r:id="rId4"/>
  </sheets>
  <definedNames>
    <definedName name="_xlnm.Print_Area" localSheetId="1">記入例!$A$1:$L$31</definedName>
    <definedName name="_xlnm.Print_Area" localSheetId="0">文献複写依頼書!$A$1:$L$31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9" l="1"/>
  <c r="L13" i="19"/>
  <c r="L17" i="19" s="1"/>
  <c r="J4" i="19"/>
  <c r="I4" i="19"/>
  <c r="I3" i="19"/>
  <c r="I8" i="19" l="1"/>
  <c r="I9" i="19" s="1"/>
  <c r="J9" i="19" s="1"/>
  <c r="I7" i="19"/>
  <c r="L17" i="11" l="1"/>
  <c r="I8" i="11" s="1"/>
  <c r="L14" i="11"/>
  <c r="L13" i="11"/>
  <c r="I7" i="11" l="1"/>
  <c r="I9" i="11"/>
  <c r="J9" i="11" s="1"/>
  <c r="B6" i="13" l="1"/>
  <c r="B14" i="13" l="1"/>
  <c r="B13" i="13"/>
  <c r="B12" i="13"/>
  <c r="B3" i="13"/>
  <c r="B7" i="13"/>
  <c r="B4" i="13"/>
  <c r="B2" i="13"/>
  <c r="I3" i="11" l="1"/>
  <c r="J4" i="11" l="1"/>
  <c r="I4" i="11"/>
</calcChain>
</file>

<file path=xl/sharedStrings.xml><?xml version="1.0" encoding="utf-8"?>
<sst xmlns="http://schemas.openxmlformats.org/spreadsheetml/2006/main" count="165" uniqueCount="107">
  <si>
    <t>FAX番号</t>
    <rPh sb="3" eb="5">
      <t>バンゴウ</t>
    </rPh>
    <phoneticPr fontId="1"/>
  </si>
  <si>
    <t>依頼機関</t>
    <rPh sb="0" eb="2">
      <t>イライ</t>
    </rPh>
    <rPh sb="2" eb="4">
      <t>キカン</t>
    </rPh>
    <phoneticPr fontId="1"/>
  </si>
  <si>
    <t>〒</t>
    <phoneticPr fontId="1"/>
  </si>
  <si>
    <t>受付番号</t>
    <rPh sb="0" eb="4">
      <t>ウケツケバンゴウ</t>
    </rPh>
    <phoneticPr fontId="1"/>
  </si>
  <si>
    <t>受付日</t>
    <rPh sb="0" eb="3">
      <t>ウケツケビ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</si>
  <si>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</si>
  <si>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【図書館記入欄】</t>
    <rPh sb="1" eb="4">
      <t>トショカン</t>
    </rPh>
    <rPh sb="4" eb="6">
      <t>キニュウ</t>
    </rPh>
    <rPh sb="6" eb="7">
      <t>ラン</t>
    </rPh>
    <phoneticPr fontId="1"/>
  </si>
  <si>
    <t>破損・劣化が激しいため</t>
    <rPh sb="0" eb="2">
      <t>ハソン</t>
    </rPh>
    <rPh sb="3" eb="5">
      <t>レッカ</t>
    </rPh>
    <rPh sb="6" eb="7">
      <t>ハゲ</t>
    </rPh>
    <phoneticPr fontId="1"/>
  </si>
  <si>
    <t>【通信欄】</t>
    <rPh sb="1" eb="4">
      <t>ツウシンラン</t>
    </rPh>
    <phoneticPr fontId="1"/>
  </si>
  <si>
    <t>申し訳ございませんが、以下の理由により謝絶させていただきます。</t>
    <rPh sb="0" eb="1">
      <t>モウ</t>
    </rPh>
    <rPh sb="2" eb="3">
      <t>ワケ</t>
    </rPh>
    <rPh sb="11" eb="13">
      <t>イカ</t>
    </rPh>
    <rPh sb="14" eb="16">
      <t>リユウ</t>
    </rPh>
    <rPh sb="19" eb="21">
      <t>シャゼツ</t>
    </rPh>
    <phoneticPr fontId="1"/>
  </si>
  <si>
    <t>論題 / 著者名</t>
    <rPh sb="0" eb="2">
      <t>ロンダイ</t>
    </rPh>
    <rPh sb="5" eb="8">
      <t>チョシャメイ</t>
    </rPh>
    <phoneticPr fontId="1"/>
  </si>
  <si>
    <t>様</t>
    <rPh sb="0" eb="1">
      <t>サマ</t>
    </rPh>
    <phoneticPr fontId="1"/>
  </si>
  <si>
    <t>所在不明のため</t>
    <rPh sb="0" eb="2">
      <t>ショザイ</t>
    </rPh>
    <rPh sb="2" eb="4">
      <t>フメイ</t>
    </rPh>
    <phoneticPr fontId="1"/>
  </si>
  <si>
    <t>複写種別</t>
    <rPh sb="0" eb="2">
      <t>フクシャ</t>
    </rPh>
    <rPh sb="2" eb="4">
      <t>シュベツ</t>
    </rPh>
    <phoneticPr fontId="1"/>
  </si>
  <si>
    <t>白黒コピーを希望</t>
    <rPh sb="0" eb="2">
      <t>シロクロ</t>
    </rPh>
    <rPh sb="6" eb="8">
      <t>キボウ</t>
    </rPh>
    <phoneticPr fontId="1"/>
  </si>
  <si>
    <t>白黒</t>
    <rPh sb="0" eb="2">
      <t>シロクロ</t>
    </rPh>
    <phoneticPr fontId="1"/>
  </si>
  <si>
    <t>カラー</t>
    <phoneticPr fontId="1"/>
  </si>
  <si>
    <t>枚数</t>
    <rPh sb="0" eb="2">
      <t>マイスウ</t>
    </rPh>
    <phoneticPr fontId="1"/>
  </si>
  <si>
    <t>単価</t>
    <rPh sb="0" eb="2">
      <t>タンカ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</si>
  <si>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</si>
  <si>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</si>
  <si>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発送日</t>
    <rPh sb="0" eb="2">
      <t>ハッソウ</t>
    </rPh>
    <rPh sb="2" eb="3">
      <t>ビ</t>
    </rPh>
    <phoneticPr fontId="1"/>
  </si>
  <si>
    <t>複写対象外の資料のため</t>
    <rPh sb="0" eb="2">
      <t>フクシャ</t>
    </rPh>
    <rPh sb="2" eb="5">
      <t>タイショウガイ</t>
    </rPh>
    <rPh sb="6" eb="8">
      <t>シリョウ</t>
    </rPh>
    <phoneticPr fontId="1"/>
  </si>
  <si>
    <t>欠号のため</t>
    <rPh sb="0" eb="2">
      <t>ケツゴウ</t>
    </rPh>
    <phoneticPr fontId="1"/>
  </si>
  <si>
    <t>機関名</t>
    <rPh sb="0" eb="2">
      <t>キカン</t>
    </rPh>
    <rPh sb="2" eb="3">
      <t>メイ</t>
    </rPh>
    <phoneticPr fontId="1"/>
  </si>
  <si>
    <t>宛名</t>
    <rPh sb="0" eb="2">
      <t>アテナ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</si>
  <si>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</si>
  <si>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</si>
  <si>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資料の情報</t>
    <rPh sb="0" eb="2">
      <t>シリョウ</t>
    </rPh>
    <rPh sb="3" eb="5">
      <t>ジョウホウ</t>
    </rPh>
    <phoneticPr fontId="1"/>
  </si>
  <si>
    <t>依頼番号　★</t>
    <rPh sb="0" eb="2">
      <t>イライ</t>
    </rPh>
    <rPh sb="2" eb="4">
      <t>バンゴウ</t>
    </rPh>
    <phoneticPr fontId="1"/>
  </si>
  <si>
    <t>078-803-7351</t>
    <phoneticPr fontId="1"/>
  </si>
  <si>
    <t>その他</t>
    <rPh sb="2" eb="3">
      <t>タ</t>
    </rPh>
    <phoneticPr fontId="1"/>
  </si>
  <si>
    <t>巻号・頁・年</t>
    <rPh sb="0" eb="2">
      <t>カンゴウ</t>
    </rPh>
    <rPh sb="3" eb="4">
      <t>ページ</t>
    </rPh>
    <rPh sb="5" eb="6">
      <t>ネン</t>
    </rPh>
    <phoneticPr fontId="1"/>
  </si>
  <si>
    <t>用意ができました。</t>
    <rPh sb="0" eb="2">
      <t>ヨウイ</t>
    </rPh>
    <phoneticPr fontId="1"/>
  </si>
  <si>
    <t>【料金の送付先】</t>
    <rPh sb="1" eb="3">
      <t>リョウキン</t>
    </rPh>
    <rPh sb="4" eb="6">
      <t>ソウフ</t>
    </rPh>
    <rPh sb="6" eb="7">
      <t>サキ</t>
    </rPh>
    <phoneticPr fontId="1"/>
  </si>
  <si>
    <t>料金受領日</t>
    <rPh sb="0" eb="2">
      <t>リョウキン</t>
    </rPh>
    <rPh sb="2" eb="4">
      <t>ジュリョウ</t>
    </rPh>
    <rPh sb="4" eb="5">
      <t>ビ</t>
    </rPh>
    <phoneticPr fontId="1"/>
  </si>
  <si>
    <t>掲載誌名</t>
    <rPh sb="0" eb="2">
      <t>ケイサイ</t>
    </rPh>
    <rPh sb="2" eb="4">
      <t>シメイ</t>
    </rPh>
    <phoneticPr fontId="1"/>
  </si>
  <si>
    <t>【FAX送信先】</t>
    <rPh sb="4" eb="8">
      <t>ソウシンサキ」</t>
    </rPh>
    <phoneticPr fontId="1"/>
  </si>
  <si>
    <t>国際</t>
    <rPh sb="0" eb="2">
      <t>コクサイ</t>
    </rPh>
    <phoneticPr fontId="1"/>
  </si>
  <si>
    <t>総合・国際文化学図書館</t>
    <rPh sb="0" eb="2">
      <t>ソウゴウ</t>
    </rPh>
    <rPh sb="3" eb="11">
      <t>コクサイブンカガクトショカン</t>
    </rPh>
    <phoneticPr fontId="1"/>
  </si>
  <si>
    <t>〒657-8501</t>
    <phoneticPr fontId="1"/>
  </si>
  <si>
    <t>神戸市灘区鶴甲1-2-1</t>
    <phoneticPr fontId="1"/>
  </si>
  <si>
    <t>078-803-7355</t>
    <phoneticPr fontId="1"/>
  </si>
  <si>
    <t>社会</t>
    <phoneticPr fontId="1"/>
  </si>
  <si>
    <t>社会科学系図書館</t>
    <rPh sb="0" eb="2">
      <t>シャカイ</t>
    </rPh>
    <rPh sb="2" eb="4">
      <t>カガク</t>
    </rPh>
    <rPh sb="4" eb="5">
      <t>ケイ</t>
    </rPh>
    <rPh sb="5" eb="8">
      <t>トショカン</t>
    </rPh>
    <phoneticPr fontId="1"/>
  </si>
  <si>
    <t>神戸市灘区六甲台町2-1</t>
    <phoneticPr fontId="1"/>
  </si>
  <si>
    <t>078-803-7339</t>
    <phoneticPr fontId="1"/>
  </si>
  <si>
    <t>078-803-7343</t>
    <phoneticPr fontId="1"/>
  </si>
  <si>
    <t>自然</t>
    <rPh sb="0" eb="2">
      <t>シゼン</t>
    </rPh>
    <phoneticPr fontId="1"/>
  </si>
  <si>
    <t>自然科学系図書館</t>
    <rPh sb="0" eb="2">
      <t>シゼン</t>
    </rPh>
    <rPh sb="2" eb="4">
      <t>カガク</t>
    </rPh>
    <rPh sb="4" eb="5">
      <t>ケイ</t>
    </rPh>
    <rPh sb="5" eb="8">
      <t>トショカン</t>
    </rPh>
    <phoneticPr fontId="1"/>
  </si>
  <si>
    <t>神戸市灘区六甲台町1-1</t>
    <phoneticPr fontId="1"/>
  </si>
  <si>
    <t>078-803-5308</t>
    <phoneticPr fontId="1"/>
  </si>
  <si>
    <t>078-803-5310</t>
    <phoneticPr fontId="1"/>
  </si>
  <si>
    <t>人文</t>
    <phoneticPr fontId="1"/>
  </si>
  <si>
    <t>人文科学図書館</t>
    <rPh sb="0" eb="2">
      <t>ジンブン</t>
    </rPh>
    <rPh sb="2" eb="4">
      <t>カガク</t>
    </rPh>
    <rPh sb="4" eb="7">
      <t>トショカン</t>
    </rPh>
    <phoneticPr fontId="1"/>
  </si>
  <si>
    <t>078-803-5585</t>
    <phoneticPr fontId="1"/>
  </si>
  <si>
    <t>078-803-5588</t>
    <phoneticPr fontId="1"/>
  </si>
  <si>
    <t>人間</t>
    <phoneticPr fontId="1"/>
  </si>
  <si>
    <t>人間科学図書館</t>
    <rPh sb="0" eb="2">
      <t>ニンゲン</t>
    </rPh>
    <rPh sb="2" eb="4">
      <t>カガク</t>
    </rPh>
    <rPh sb="4" eb="7">
      <t>トショカン</t>
    </rPh>
    <phoneticPr fontId="1"/>
  </si>
  <si>
    <t>神戸市灘区鶴甲3-11</t>
    <phoneticPr fontId="1"/>
  </si>
  <si>
    <t>078-803-7951</t>
    <phoneticPr fontId="1"/>
  </si>
  <si>
    <t>078-803-7955</t>
    <phoneticPr fontId="1"/>
  </si>
  <si>
    <t>研究</t>
    <phoneticPr fontId="1"/>
  </si>
  <si>
    <t>経営経済研究所図書館</t>
    <rPh sb="0" eb="2">
      <t>ケイエイ</t>
    </rPh>
    <rPh sb="2" eb="4">
      <t>ケイザイ</t>
    </rPh>
    <rPh sb="4" eb="6">
      <t>ケンキュウ</t>
    </rPh>
    <rPh sb="6" eb="7">
      <t>ショ</t>
    </rPh>
    <rPh sb="7" eb="10">
      <t>トショカン</t>
    </rPh>
    <phoneticPr fontId="1"/>
  </si>
  <si>
    <t>078-803-7025</t>
    <phoneticPr fontId="1"/>
  </si>
  <si>
    <t>078-803-7274</t>
    <phoneticPr fontId="1"/>
  </si>
  <si>
    <t>医学</t>
    <phoneticPr fontId="1"/>
  </si>
  <si>
    <t>医学分館</t>
    <rPh sb="0" eb="2">
      <t>イガク</t>
    </rPh>
    <rPh sb="2" eb="4">
      <t>ブンカン</t>
    </rPh>
    <phoneticPr fontId="1"/>
  </si>
  <si>
    <t>〒650-0017</t>
    <phoneticPr fontId="1"/>
  </si>
  <si>
    <t>神戸市中央区楠町7-5-1</t>
    <phoneticPr fontId="1"/>
  </si>
  <si>
    <t>078-382-5310</t>
    <phoneticPr fontId="1"/>
  </si>
  <si>
    <t>078-382-5319</t>
    <phoneticPr fontId="1"/>
  </si>
  <si>
    <t>保健</t>
    <phoneticPr fontId="1"/>
  </si>
  <si>
    <t>保健科学図書室</t>
    <rPh sb="0" eb="2">
      <t>ホケン</t>
    </rPh>
    <rPh sb="2" eb="4">
      <t>カガク</t>
    </rPh>
    <rPh sb="4" eb="7">
      <t>トショシツ</t>
    </rPh>
    <phoneticPr fontId="1"/>
  </si>
  <si>
    <t>〒654-0142</t>
    <phoneticPr fontId="1"/>
  </si>
  <si>
    <t xml:space="preserve">神戸市須磨区友が丘7-10-2 </t>
    <phoneticPr fontId="1"/>
  </si>
  <si>
    <t>078-796-4505</t>
    <phoneticPr fontId="1"/>
  </si>
  <si>
    <t>078-796-4588</t>
    <phoneticPr fontId="1"/>
  </si>
  <si>
    <t>海事</t>
    <phoneticPr fontId="1"/>
  </si>
  <si>
    <t>海事科学分館</t>
    <rPh sb="0" eb="6">
      <t>カイジカガクブンカン</t>
    </rPh>
    <phoneticPr fontId="1"/>
  </si>
  <si>
    <t>〒658-0022</t>
    <phoneticPr fontId="1"/>
  </si>
  <si>
    <t>神戸市東灘区深江南町5-1-1</t>
    <phoneticPr fontId="1"/>
  </si>
  <si>
    <t>078-431-6239</t>
    <phoneticPr fontId="1"/>
  </si>
  <si>
    <t>078-431-6360</t>
    <phoneticPr fontId="1"/>
  </si>
  <si>
    <t>宛先（住所）</t>
    <rPh sb="0" eb="2">
      <t>アテサキ</t>
    </rPh>
    <rPh sb="3" eb="5">
      <t>ジュウショ</t>
    </rPh>
    <phoneticPr fontId="1"/>
  </si>
  <si>
    <r>
      <t>宛先</t>
    </r>
    <r>
      <rPr>
        <sz val="11"/>
        <color theme="1"/>
        <rFont val="游ゴシック"/>
        <family val="3"/>
        <charset val="128"/>
        <scheme val="minor"/>
      </rPr>
      <t>（郵便番号）</t>
    </r>
    <rPh sb="0" eb="2">
      <t>アテサキ</t>
    </rPh>
    <rPh sb="3" eb="7">
      <t>ユウビンバンゴウ</t>
    </rPh>
    <phoneticPr fontId="1"/>
  </si>
  <si>
    <t>備考　★</t>
    <rPh sb="0" eb="2">
      <t>ビコウ</t>
    </rPh>
    <phoneticPr fontId="1"/>
  </si>
  <si>
    <t>文献複写物在中</t>
    <rPh sb="0" eb="2">
      <t>ブンケン</t>
    </rPh>
    <rPh sb="2" eb="4">
      <t>フクシャ</t>
    </rPh>
    <rPh sb="4" eb="5">
      <t>ブツ</t>
    </rPh>
    <rPh sb="5" eb="7">
      <t>ザイチュウ</t>
    </rPh>
    <phoneticPr fontId="1"/>
  </si>
  <si>
    <t>御中</t>
  </si>
  <si>
    <t>＜差出人＞</t>
    <rPh sb="1" eb="3">
      <t>サシダシ</t>
    </rPh>
    <rPh sb="3" eb="4">
      <t>ニン</t>
    </rPh>
    <phoneticPr fontId="1"/>
  </si>
  <si>
    <t>ISSNなど</t>
    <phoneticPr fontId="1"/>
  </si>
  <si>
    <t>カラーの図表はカラーコピーを希望</t>
  </si>
  <si>
    <t>【料金】</t>
    <rPh sb="1" eb="3">
      <t>リョウキン</t>
    </rPh>
    <phoneticPr fontId="1"/>
  </si>
  <si>
    <t>手数料（後納のみ）</t>
    <rPh sb="0" eb="3">
      <t>テスウリョウ</t>
    </rPh>
    <rPh sb="4" eb="6">
      <t>コウノウ</t>
    </rPh>
    <phoneticPr fontId="1"/>
  </si>
  <si>
    <t>配架場所・請求記号</t>
    <rPh sb="0" eb="2">
      <t>ハイカ</t>
    </rPh>
    <rPh sb="2" eb="4">
      <t>バショ</t>
    </rPh>
    <rPh sb="5" eb="7">
      <t>セイキュウ</t>
    </rPh>
    <rPh sb="7" eb="9">
      <t>キゴウ</t>
    </rPh>
    <phoneticPr fontId="1"/>
  </si>
  <si>
    <t>申込日</t>
    <rPh sb="0" eb="2">
      <t>モウシコミ</t>
    </rPh>
    <rPh sb="2" eb="3">
      <t>ビ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</si>
  <si>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1"/>
  </si>
  <si>
    <t>料金を現金書留にてお送りください。料金受領後に発送いたします。</t>
    <rPh sb="0" eb="2">
      <t>リョウキン</t>
    </rPh>
    <rPh sb="3" eb="5">
      <t>ゲンキン</t>
    </rPh>
    <rPh sb="5" eb="7">
      <t>カキトメ</t>
    </rPh>
    <rPh sb="10" eb="11">
      <t>オク</t>
    </rPh>
    <rPh sb="17" eb="19">
      <t>リョウキン</t>
    </rPh>
    <rPh sb="19" eb="21">
      <t>ジュリョウ</t>
    </rPh>
    <rPh sb="21" eb="22">
      <t>ゴ</t>
    </rPh>
    <rPh sb="23" eb="25">
      <t>ハッソウ</t>
    </rPh>
    <phoneticPr fontId="1"/>
  </si>
  <si>
    <t>2023.11　神戸大学附属図書館</t>
    <rPh sb="8" eb="10">
      <t>コウベ</t>
    </rPh>
    <rPh sb="10" eb="12">
      <t>ダイガク</t>
    </rPh>
    <rPh sb="12" eb="14">
      <t>フゾク</t>
    </rPh>
    <rPh sb="14" eb="17">
      <t>トショカン</t>
    </rPh>
    <phoneticPr fontId="1"/>
  </si>
  <si>
    <t>白黒コピーでは判別が難しい図表のみ、カラーコピーを希望</t>
    <phoneticPr fontId="1"/>
  </si>
  <si>
    <t>料金は後納で決済いたします。どうぞご利用ください。請求書は後日お送りいたします。</t>
    <rPh sb="0" eb="2">
      <t>リョウキン</t>
    </rPh>
    <rPh sb="3" eb="5">
      <t>コウノウ</t>
    </rPh>
    <rPh sb="6" eb="8">
      <t>ケッサイ</t>
    </rPh>
    <rPh sb="18" eb="20">
      <t>リヨウ</t>
    </rPh>
    <rPh sb="25" eb="28">
      <t>セイキュウショ</t>
    </rPh>
    <rPh sb="29" eb="31">
      <t>ゴジツ</t>
    </rPh>
    <rPh sb="32" eb="33">
      <t>オク</t>
    </rPh>
    <phoneticPr fontId="1"/>
  </si>
  <si>
    <t>論題 / 著者名</t>
    <rPh sb="0" eb="2">
      <t>ロンダイ</t>
    </rPh>
    <rPh sb="5" eb="8">
      <t>チョシャメイ</t>
    </rPh>
    <phoneticPr fontId="1"/>
  </si>
  <si>
    <t>枚数</t>
    <rPh sb="0" eb="2">
      <t>マイスウ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</si>
  <si>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</si>
  <si>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</si>
  <si>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社会科学系図書館　管理係</t>
    <rPh sb="0" eb="2">
      <t>シャカイ</t>
    </rPh>
    <rPh sb="2" eb="4">
      <t>カガク</t>
    </rPh>
    <rPh sb="4" eb="5">
      <t>ケイ</t>
    </rPh>
    <rPh sb="5" eb="8">
      <t>トショカン</t>
    </rPh>
    <rPh sb="9" eb="11">
      <t>カンリ</t>
    </rPh>
    <rPh sb="11" eb="12">
      <t>カカリ</t>
    </rPh>
    <phoneticPr fontId="1"/>
  </si>
  <si>
    <t>078-803-7317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</si>
</sst>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 indent="2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 indent="2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7" xfId="0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 shrinkToFit="1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28575</xdr:rowOff>
        </xdr:from>
        <xdr:to>
          <xdr:col>0</xdr:col>
          <xdr:colOff>333375</xdr:colOff>
          <xdr:row>22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209550</xdr:rowOff>
        </xdr:from>
        <xdr:to>
          <xdr:col>1</xdr:col>
          <xdr:colOff>228600</xdr:colOff>
          <xdr:row>27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219075</xdr:rowOff>
        </xdr:from>
        <xdr:to>
          <xdr:col>1</xdr:col>
          <xdr:colOff>228600</xdr:colOff>
          <xdr:row>28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219075</xdr:rowOff>
        </xdr:from>
        <xdr:to>
          <xdr:col>1</xdr:col>
          <xdr:colOff>228600</xdr:colOff>
          <xdr:row>29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209550</xdr:rowOff>
        </xdr:from>
        <xdr:to>
          <xdr:col>1</xdr:col>
          <xdr:colOff>228600</xdr:colOff>
          <xdr:row>30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228600</xdr:colOff>
          <xdr:row>30</xdr:row>
          <xdr:rowOff>190500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38100</xdr:rowOff>
        </xdr:from>
        <xdr:to>
          <xdr:col>2</xdr:col>
          <xdr:colOff>381000</xdr:colOff>
          <xdr:row>17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0</xdr:rowOff>
        </xdr:from>
        <xdr:to>
          <xdr:col>1</xdr:col>
          <xdr:colOff>228600</xdr:colOff>
          <xdr:row>24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38100</xdr:rowOff>
        </xdr:from>
        <xdr:to>
          <xdr:col>4</xdr:col>
          <xdr:colOff>390525</xdr:colOff>
          <xdr:row>17</xdr:row>
          <xdr:rowOff>200025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1</xdr:col>
          <xdr:colOff>228600</xdr:colOff>
          <xdr:row>25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219075</xdr:rowOff>
        </xdr:from>
        <xdr:to>
          <xdr:col>0</xdr:col>
          <xdr:colOff>314325</xdr:colOff>
          <xdr:row>26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18</xdr:row>
          <xdr:rowOff>38100</xdr:rowOff>
        </xdr:from>
        <xdr:to>
          <xdr:col>2</xdr:col>
          <xdr:colOff>381000</xdr:colOff>
          <xdr:row>18</xdr:row>
          <xdr:rowOff>200025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28575</xdr:rowOff>
        </xdr:from>
        <xdr:to>
          <xdr:col>0</xdr:col>
          <xdr:colOff>333375</xdr:colOff>
          <xdr:row>22</xdr:row>
          <xdr:rowOff>209550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209550</xdr:rowOff>
        </xdr:from>
        <xdr:to>
          <xdr:col>1</xdr:col>
          <xdr:colOff>228600</xdr:colOff>
          <xdr:row>27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219075</xdr:rowOff>
        </xdr:from>
        <xdr:to>
          <xdr:col>1</xdr:col>
          <xdr:colOff>228600</xdr:colOff>
          <xdr:row>28</xdr:row>
          <xdr:rowOff>47625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219075</xdr:rowOff>
        </xdr:from>
        <xdr:to>
          <xdr:col>1</xdr:col>
          <xdr:colOff>228600</xdr:colOff>
          <xdr:row>29</xdr:row>
          <xdr:rowOff>38100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209550</xdr:rowOff>
        </xdr:from>
        <xdr:to>
          <xdr:col>1</xdr:col>
          <xdr:colOff>228600</xdr:colOff>
          <xdr:row>30</xdr:row>
          <xdr:rowOff>47625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228600</xdr:colOff>
          <xdr:row>30</xdr:row>
          <xdr:rowOff>190500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38100</xdr:rowOff>
        </xdr:from>
        <xdr:to>
          <xdr:col>2</xdr:col>
          <xdr:colOff>381000</xdr:colOff>
          <xdr:row>17</xdr:row>
          <xdr:rowOff>200025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0</xdr:rowOff>
        </xdr:from>
        <xdr:to>
          <xdr:col>1</xdr:col>
          <xdr:colOff>228600</xdr:colOff>
          <xdr:row>24</xdr:row>
          <xdr:rowOff>38100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38100</xdr:rowOff>
        </xdr:from>
        <xdr:to>
          <xdr:col>4</xdr:col>
          <xdr:colOff>390525</xdr:colOff>
          <xdr:row>17</xdr:row>
          <xdr:rowOff>200025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1</xdr:col>
          <xdr:colOff>228600</xdr:colOff>
          <xdr:row>25</xdr:row>
          <xdr:rowOff>38100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219075</xdr:rowOff>
        </xdr:from>
        <xdr:to>
          <xdr:col>0</xdr:col>
          <xdr:colOff>314325</xdr:colOff>
          <xdr:row>26</xdr:row>
          <xdr:rowOff>38100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18</xdr:row>
          <xdr:rowOff>38100</xdr:rowOff>
        </xdr:from>
        <xdr:to>
          <xdr:col>2</xdr:col>
          <xdr:colOff>381000</xdr:colOff>
          <xdr:row>18</xdr:row>
          <xdr:rowOff>200025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302558</xdr:colOff>
      <xdr:row>1</xdr:row>
      <xdr:rowOff>89646</xdr:rowOff>
    </xdr:from>
    <xdr:to>
      <xdr:col>5</xdr:col>
      <xdr:colOff>1835518</xdr:colOff>
      <xdr:row>8</xdr:row>
      <xdr:rowOff>156882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05852" y="313764"/>
          <a:ext cx="3617254" cy="163605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送付先・問合せ先として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使用いたします</a:t>
          </a:r>
        </a:p>
      </xdr:txBody>
    </xdr:sp>
    <xdr:clientData/>
  </xdr:twoCellAnchor>
  <xdr:twoCellAnchor>
    <xdr:from>
      <xdr:col>2</xdr:col>
      <xdr:colOff>302558</xdr:colOff>
      <xdr:row>11</xdr:row>
      <xdr:rowOff>40340</xdr:rowOff>
    </xdr:from>
    <xdr:to>
      <xdr:col>5</xdr:col>
      <xdr:colOff>1828793</xdr:colOff>
      <xdr:row>15</xdr:row>
      <xdr:rowOff>179294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05852" y="2505634"/>
          <a:ext cx="3610529" cy="1035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可能な限りご記入ください</a:t>
          </a:r>
        </a:p>
      </xdr:txBody>
    </xdr:sp>
    <xdr:clientData/>
  </xdr:twoCellAnchor>
  <xdr:twoCellAnchor>
    <xdr:from>
      <xdr:col>2</xdr:col>
      <xdr:colOff>313764</xdr:colOff>
      <xdr:row>16</xdr:row>
      <xdr:rowOff>20171</xdr:rowOff>
    </xdr:from>
    <xdr:to>
      <xdr:col>9</xdr:col>
      <xdr:colOff>431470</xdr:colOff>
      <xdr:row>16</xdr:row>
      <xdr:rowOff>219636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17058" y="3606053"/>
          <a:ext cx="6012000" cy="1994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神戸大学の</a:t>
          </a:r>
          <a:r>
            <a:rPr kumimoji="1" lang="en-US" altLang="ja-JP" sz="1100">
              <a:solidFill>
                <a:srgbClr val="C00000"/>
              </a:solidFill>
            </a:rPr>
            <a:t>OPAC</a:t>
          </a:r>
          <a:r>
            <a:rPr kumimoji="1" lang="ja-JP" altLang="en-US" sz="1100">
              <a:solidFill>
                <a:srgbClr val="C00000"/>
              </a:solidFill>
            </a:rPr>
            <a:t>でご確認ください（配架場所の名称の前に空白がないようにしてください）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view="pageLayout" zoomScale="85" zoomScaleNormal="100" zoomScalePageLayoutView="85" workbookViewId="0">
      <selection activeCell="L16" sqref="L16"/>
    </sheetView>
  </sheetViews>
  <sheetFormatPr defaultRowHeight="18.75" x14ac:dyDescent="0.4"/>
  <cols>
    <col min="1" max="1" width="4.875" customWidth="1"/>
    <col min="2" max="2" width="17" customWidth="1"/>
    <col min="3" max="3" width="5" customWidth="1"/>
    <col min="4" max="4" width="16.5" customWidth="1"/>
    <col min="5" max="5" width="5.125" customWidth="1"/>
    <col min="6" max="6" width="28.375" customWidth="1"/>
    <col min="7" max="7" width="3.375" customWidth="1"/>
    <col min="8" max="8" width="2.875" customWidth="1"/>
    <col min="9" max="9" width="14.375" customWidth="1"/>
    <col min="10" max="12" width="7.75" customWidth="1"/>
  </cols>
  <sheetData>
    <row r="1" spans="1:12" ht="17.25" customHeight="1" thickTop="1" x14ac:dyDescent="0.4">
      <c r="A1" s="77" t="s">
        <v>95</v>
      </c>
      <c r="B1" s="72"/>
      <c r="C1" s="71" t="s">
        <v>96</v>
      </c>
      <c r="D1" s="72"/>
      <c r="E1" s="72"/>
      <c r="F1" s="72"/>
      <c r="G1" s="73"/>
    </row>
    <row r="2" spans="1:12" ht="17.25" customHeight="1" x14ac:dyDescent="0.4">
      <c r="A2" s="68" t="s">
        <v>1</v>
      </c>
      <c r="B2" s="29" t="s">
        <v>24</v>
      </c>
      <c r="C2" s="81"/>
      <c r="D2" s="81"/>
      <c r="E2" s="81"/>
      <c r="F2" s="81"/>
      <c r="G2" s="82"/>
      <c r="I2" t="s">
        <v>37</v>
      </c>
    </row>
    <row r="3" spans="1:12" ht="17.25" customHeight="1" x14ac:dyDescent="0.4">
      <c r="A3" s="69"/>
      <c r="B3" s="25" t="s">
        <v>85</v>
      </c>
      <c r="C3" s="84" t="s">
        <v>2</v>
      </c>
      <c r="D3" s="85"/>
      <c r="E3" s="85"/>
      <c r="F3" s="85"/>
      <c r="G3" s="86"/>
      <c r="I3" s="14" t="str">
        <f>_xlfn.IFNA("神戸大学　"&amp;VLOOKUP(MID(C17,1,2),館名一覧!A:F,2,FALSE)&amp;"　宛","（配架場所に合わせて表示します）")</f>
        <v>（配架場所に合わせて表示します）</v>
      </c>
      <c r="J3" s="14"/>
      <c r="K3" s="14"/>
      <c r="L3" s="14"/>
    </row>
    <row r="4" spans="1:12" ht="17.25" customHeight="1" x14ac:dyDescent="0.4">
      <c r="A4" s="69"/>
      <c r="B4" s="30" t="s">
        <v>84</v>
      </c>
      <c r="C4" s="84"/>
      <c r="D4" s="85"/>
      <c r="E4" s="85"/>
      <c r="F4" s="85"/>
      <c r="G4" s="86"/>
      <c r="I4" s="14" t="str">
        <f>IF(C17="","","FAX番号：")</f>
        <v/>
      </c>
      <c r="J4" s="14" t="str">
        <f>_xlfn.IFNA(VLOOKUP(MID(C17,1,2),館名一覧!A:F,6,FALSE),"")</f>
        <v/>
      </c>
      <c r="K4" s="14"/>
      <c r="L4" s="14"/>
    </row>
    <row r="5" spans="1:12" ht="17.25" customHeight="1" x14ac:dyDescent="0.4">
      <c r="A5" s="69"/>
      <c r="B5" s="29"/>
      <c r="C5" s="83"/>
      <c r="D5" s="83"/>
      <c r="E5" s="83"/>
      <c r="F5" s="83"/>
      <c r="G5" s="89"/>
    </row>
    <row r="6" spans="1:12" ht="17.25" customHeight="1" x14ac:dyDescent="0.4">
      <c r="A6" s="69"/>
      <c r="B6" s="26" t="s">
        <v>25</v>
      </c>
      <c r="C6" s="83"/>
      <c r="D6" s="83"/>
      <c r="E6" s="83"/>
      <c r="F6" s="84"/>
      <c r="G6" s="27" t="s">
        <v>11</v>
      </c>
      <c r="I6" t="s">
        <v>34</v>
      </c>
    </row>
    <row r="7" spans="1:12" ht="17.25" customHeight="1" x14ac:dyDescent="0.4">
      <c r="A7" s="69"/>
      <c r="B7" s="26" t="s">
        <v>26</v>
      </c>
      <c r="C7" s="83"/>
      <c r="D7" s="83"/>
      <c r="E7" s="83"/>
      <c r="F7" s="83"/>
      <c r="G7" s="89"/>
      <c r="I7" s="15" t="str">
        <f>IF(L17="","（料金通知時に表示します）",IF(L15=0,VLOOKUP(MID(C17,1,2),館名一覧!A:F,3,FALSE)&amp;"　"&amp;VLOOKUP(MID(C17,1,2),館名一覧!A:F,4,FALSE),"（後日請求書をお送りいたします）"))</f>
        <v>（料金通知時に表示します）</v>
      </c>
      <c r="J7" s="15"/>
      <c r="K7" s="15"/>
      <c r="L7" s="15"/>
    </row>
    <row r="8" spans="1:12" ht="17.25" customHeight="1" x14ac:dyDescent="0.4">
      <c r="A8" s="69"/>
      <c r="B8" s="26" t="s">
        <v>27</v>
      </c>
      <c r="C8" s="83"/>
      <c r="D8" s="83"/>
      <c r="E8" s="83"/>
      <c r="F8" s="83"/>
      <c r="G8" s="89"/>
      <c r="I8" s="16" t="str">
        <f>IF(L17="","",IF(L15=300,"",IF(COUNTIF(C17,"社会*"),"神戸大学　"&amp;館名一覧!B3,"神戸大学　"&amp;VLOOKUP(MID(C17,1,2),館名一覧!A:F,2,FALSE)&amp;"　宛")))</f>
        <v/>
      </c>
      <c r="J8" s="16"/>
      <c r="K8" s="16"/>
      <c r="L8" s="16"/>
    </row>
    <row r="9" spans="1:12" ht="17.25" customHeight="1" x14ac:dyDescent="0.4">
      <c r="A9" s="69"/>
      <c r="B9" s="26" t="s">
        <v>0</v>
      </c>
      <c r="C9" s="83"/>
      <c r="D9" s="83"/>
      <c r="E9" s="83"/>
      <c r="F9" s="83"/>
      <c r="G9" s="89"/>
      <c r="I9" s="14" t="str">
        <f>IF(I8="","","電話番号：")</f>
        <v/>
      </c>
      <c r="J9" s="14" t="str">
        <f>IF(I9="","",IF(COUNTIF(C17,"社会*"),館名一覧!E3,VLOOKUP(MID(C17,1,2),館名一覧!A:F,5,FALSE)))</f>
        <v/>
      </c>
      <c r="K9" s="14"/>
      <c r="L9" s="14"/>
    </row>
    <row r="10" spans="1:12" ht="17.25" customHeight="1" thickBot="1" x14ac:dyDescent="0.45">
      <c r="A10" s="70"/>
      <c r="B10" s="28" t="s">
        <v>5</v>
      </c>
      <c r="C10" s="87"/>
      <c r="D10" s="87"/>
      <c r="E10" s="87"/>
      <c r="F10" s="87"/>
      <c r="G10" s="88"/>
    </row>
    <row r="11" spans="1:12" ht="17.25" customHeight="1" thickTop="1" x14ac:dyDescent="0.4">
      <c r="A11" s="78" t="s">
        <v>28</v>
      </c>
      <c r="B11" s="24" t="s">
        <v>29</v>
      </c>
      <c r="C11" s="71"/>
      <c r="D11" s="72"/>
      <c r="E11" s="72"/>
      <c r="F11" s="72"/>
      <c r="G11" s="73"/>
      <c r="I11" t="s">
        <v>92</v>
      </c>
    </row>
    <row r="12" spans="1:12" ht="17.25" customHeight="1" x14ac:dyDescent="0.4">
      <c r="A12" s="79"/>
      <c r="B12" s="26" t="s">
        <v>36</v>
      </c>
      <c r="C12" s="90"/>
      <c r="D12" s="91"/>
      <c r="E12" s="91"/>
      <c r="F12" s="91"/>
      <c r="G12" s="92"/>
      <c r="I12" s="33"/>
      <c r="J12" s="34" t="s">
        <v>103</v>
      </c>
      <c r="K12" s="40" t="s">
        <v>102</v>
      </c>
      <c r="L12" s="34" t="s">
        <v>104</v>
      </c>
    </row>
    <row r="13" spans="1:12" ht="17.25" customHeight="1" x14ac:dyDescent="0.4">
      <c r="A13" s="79"/>
      <c r="B13" s="26" t="s">
        <v>90</v>
      </c>
      <c r="C13" s="90"/>
      <c r="D13" s="91"/>
      <c r="E13" s="91"/>
      <c r="F13" s="91"/>
      <c r="G13" s="92"/>
      <c r="I13" s="35" t="s">
        <v>15</v>
      </c>
      <c r="J13" s="36">
        <v>35</v>
      </c>
      <c r="K13" s="36"/>
      <c r="L13" s="37" t="str">
        <f>IF(K13="","",J13*K13)</f>
        <v/>
      </c>
    </row>
    <row r="14" spans="1:12" ht="17.25" customHeight="1" x14ac:dyDescent="0.4">
      <c r="A14" s="79"/>
      <c r="B14" s="26" t="s">
        <v>32</v>
      </c>
      <c r="C14" s="63"/>
      <c r="D14" s="64"/>
      <c r="E14" s="64"/>
      <c r="F14" s="64"/>
      <c r="G14" s="65"/>
      <c r="I14" s="35" t="s">
        <v>16</v>
      </c>
      <c r="J14" s="37">
        <v>80</v>
      </c>
      <c r="K14" s="44"/>
      <c r="L14" s="44" t="str">
        <f>IF(K14="","",J14*K14)</f>
        <v/>
      </c>
    </row>
    <row r="15" spans="1:12" ht="17.25" customHeight="1" x14ac:dyDescent="0.4">
      <c r="A15" s="79"/>
      <c r="B15" s="30" t="s">
        <v>101</v>
      </c>
      <c r="C15" s="93"/>
      <c r="D15" s="94"/>
      <c r="E15" s="94"/>
      <c r="F15" s="94"/>
      <c r="G15" s="95"/>
      <c r="I15" s="38" t="s">
        <v>93</v>
      </c>
      <c r="J15" s="66"/>
      <c r="K15" s="67"/>
      <c r="L15" s="44"/>
    </row>
    <row r="16" spans="1:12" ht="17.25" customHeight="1" x14ac:dyDescent="0.4">
      <c r="A16" s="79"/>
      <c r="B16" s="29"/>
      <c r="C16" s="96"/>
      <c r="D16" s="97"/>
      <c r="E16" s="97"/>
      <c r="F16" s="97"/>
      <c r="G16" s="98"/>
      <c r="I16" s="35" t="s">
        <v>19</v>
      </c>
      <c r="J16" s="66"/>
      <c r="K16" s="67"/>
      <c r="L16" s="44"/>
    </row>
    <row r="17" spans="1:12" ht="17.25" customHeight="1" x14ac:dyDescent="0.4">
      <c r="A17" s="79"/>
      <c r="B17" s="26" t="s">
        <v>94</v>
      </c>
      <c r="C17" s="63"/>
      <c r="D17" s="64"/>
      <c r="E17" s="64"/>
      <c r="F17" s="64"/>
      <c r="G17" s="65"/>
      <c r="I17" s="35" t="s">
        <v>20</v>
      </c>
      <c r="J17" s="66"/>
      <c r="K17" s="67"/>
      <c r="L17" s="45" t="str">
        <f>IF(L16="","","\"&amp;SUM(L13:L16)&amp;"-")</f>
        <v/>
      </c>
    </row>
    <row r="18" spans="1:12" ht="17.25" customHeight="1" x14ac:dyDescent="0.4">
      <c r="A18" s="79"/>
      <c r="B18" s="30" t="s">
        <v>13</v>
      </c>
      <c r="C18" s="48"/>
      <c r="D18" s="49" t="s">
        <v>14</v>
      </c>
      <c r="E18" s="31"/>
      <c r="F18" s="31" t="s">
        <v>91</v>
      </c>
      <c r="G18" s="32"/>
      <c r="I18" s="23"/>
      <c r="J18" s="51"/>
      <c r="K18" s="51"/>
      <c r="L18" s="51"/>
    </row>
    <row r="19" spans="1:12" ht="17.25" customHeight="1" x14ac:dyDescent="0.4">
      <c r="A19" s="79"/>
      <c r="B19" s="29"/>
      <c r="C19" s="48"/>
      <c r="D19" s="46" t="s">
        <v>99</v>
      </c>
      <c r="E19" s="49"/>
      <c r="F19" s="49"/>
      <c r="G19" s="50"/>
    </row>
    <row r="20" spans="1:12" ht="17.25" customHeight="1" thickBot="1" x14ac:dyDescent="0.45">
      <c r="A20" s="80"/>
      <c r="B20" s="28" t="s">
        <v>86</v>
      </c>
      <c r="C20" s="74"/>
      <c r="D20" s="75"/>
      <c r="E20" s="75"/>
      <c r="F20" s="75"/>
      <c r="G20" s="76"/>
    </row>
    <row r="21" spans="1:12" ht="5.25" customHeight="1" thickTop="1" x14ac:dyDescent="0.4">
      <c r="A21" s="21"/>
      <c r="B21" s="22"/>
      <c r="C21" s="23"/>
      <c r="D21" s="23"/>
      <c r="E21" s="23"/>
      <c r="F21" s="23"/>
      <c r="G21" s="23"/>
    </row>
    <row r="22" spans="1:12" ht="17.25" customHeight="1" thickBot="1" x14ac:dyDescent="0.45">
      <c r="A22" t="s">
        <v>8</v>
      </c>
      <c r="I22" s="13" t="s">
        <v>6</v>
      </c>
      <c r="J22" s="20"/>
      <c r="K22" s="47"/>
      <c r="L22" s="20"/>
    </row>
    <row r="23" spans="1:12" ht="17.25" customHeight="1" thickTop="1" x14ac:dyDescent="0.4">
      <c r="A23" s="1"/>
      <c r="B23" s="41" t="s">
        <v>33</v>
      </c>
      <c r="C23" s="3"/>
      <c r="D23" s="3"/>
      <c r="E23" s="3"/>
      <c r="F23" s="3"/>
      <c r="G23" s="4"/>
      <c r="I23" s="39" t="s">
        <v>3</v>
      </c>
      <c r="J23" s="62"/>
      <c r="K23" s="62"/>
      <c r="L23" s="62"/>
    </row>
    <row r="24" spans="1:12" ht="17.25" customHeight="1" x14ac:dyDescent="0.4">
      <c r="A24" s="2"/>
      <c r="B24" s="42" t="s">
        <v>97</v>
      </c>
      <c r="C24" s="22"/>
      <c r="D24" s="22"/>
      <c r="E24" s="22"/>
      <c r="F24" s="22"/>
      <c r="G24" s="6"/>
      <c r="I24" s="39" t="s">
        <v>4</v>
      </c>
      <c r="J24" s="62"/>
      <c r="K24" s="62"/>
      <c r="L24" s="62"/>
    </row>
    <row r="25" spans="1:12" ht="17.25" customHeight="1" x14ac:dyDescent="0.4">
      <c r="A25" s="7"/>
      <c r="B25" s="42" t="s">
        <v>100</v>
      </c>
      <c r="C25" s="5"/>
      <c r="D25" s="5"/>
      <c r="E25" s="5"/>
      <c r="F25" s="5"/>
      <c r="G25" s="6"/>
      <c r="I25" s="39" t="s">
        <v>35</v>
      </c>
      <c r="J25" s="62"/>
      <c r="K25" s="62"/>
      <c r="L25" s="62"/>
    </row>
    <row r="26" spans="1:12" ht="17.25" customHeight="1" x14ac:dyDescent="0.4">
      <c r="A26" s="2"/>
      <c r="B26" s="13" t="s">
        <v>9</v>
      </c>
      <c r="G26" s="6"/>
      <c r="I26" s="39" t="s">
        <v>21</v>
      </c>
      <c r="J26" s="62"/>
      <c r="K26" s="62"/>
      <c r="L26" s="62"/>
    </row>
    <row r="27" spans="1:12" ht="17.25" customHeight="1" x14ac:dyDescent="0.4">
      <c r="A27" s="7"/>
      <c r="B27" s="42" t="s">
        <v>23</v>
      </c>
      <c r="C27" s="8"/>
      <c r="D27" s="8"/>
      <c r="E27" s="8"/>
      <c r="F27" s="8"/>
      <c r="G27" s="6"/>
    </row>
    <row r="28" spans="1:12" ht="17.25" customHeight="1" x14ac:dyDescent="0.4">
      <c r="A28" s="7"/>
      <c r="B28" s="42" t="s">
        <v>12</v>
      </c>
      <c r="C28" s="8"/>
      <c r="D28" s="8"/>
      <c r="E28" s="8"/>
      <c r="F28" s="8"/>
      <c r="G28" s="6"/>
    </row>
    <row r="29" spans="1:12" ht="17.25" customHeight="1" x14ac:dyDescent="0.4">
      <c r="A29" s="7"/>
      <c r="B29" s="42" t="s">
        <v>22</v>
      </c>
      <c r="C29" s="8"/>
      <c r="D29" s="8"/>
      <c r="E29" s="8"/>
      <c r="F29" s="8"/>
      <c r="G29" s="6"/>
    </row>
    <row r="30" spans="1:12" ht="17.25" customHeight="1" x14ac:dyDescent="0.4">
      <c r="A30" s="7"/>
      <c r="B30" s="42" t="s">
        <v>7</v>
      </c>
      <c r="C30" s="8"/>
      <c r="D30" s="8"/>
      <c r="E30" s="8"/>
      <c r="F30" s="8"/>
      <c r="G30" s="6"/>
    </row>
    <row r="31" spans="1:12" ht="17.25" customHeight="1" thickBot="1" x14ac:dyDescent="0.45">
      <c r="A31" s="9"/>
      <c r="B31" s="43" t="s">
        <v>31</v>
      </c>
      <c r="C31" s="17"/>
      <c r="D31" s="10"/>
      <c r="E31" s="10"/>
      <c r="F31" s="10"/>
      <c r="G31" s="11"/>
      <c r="L31" s="5" t="s">
        <v>98</v>
      </c>
    </row>
    <row r="32" spans="1:12" ht="19.5" thickTop="1" x14ac:dyDescent="0.4"/>
  </sheetData>
  <mergeCells count="27">
    <mergeCell ref="C12:G12"/>
    <mergeCell ref="C13:G13"/>
    <mergeCell ref="C15:G16"/>
    <mergeCell ref="J15:K15"/>
    <mergeCell ref="J16:K16"/>
    <mergeCell ref="A2:A10"/>
    <mergeCell ref="C11:G11"/>
    <mergeCell ref="C20:G20"/>
    <mergeCell ref="C1:G1"/>
    <mergeCell ref="A1:B1"/>
    <mergeCell ref="A11:A20"/>
    <mergeCell ref="C2:G2"/>
    <mergeCell ref="C6:F6"/>
    <mergeCell ref="C3:G3"/>
    <mergeCell ref="C10:G10"/>
    <mergeCell ref="C9:G9"/>
    <mergeCell ref="C8:G8"/>
    <mergeCell ref="C7:G7"/>
    <mergeCell ref="C5:G5"/>
    <mergeCell ref="C4:G4"/>
    <mergeCell ref="C14:G14"/>
    <mergeCell ref="J26:L26"/>
    <mergeCell ref="J24:L24"/>
    <mergeCell ref="J25:L25"/>
    <mergeCell ref="C17:G17"/>
    <mergeCell ref="J23:L23"/>
    <mergeCell ref="J17:K17"/>
  </mergeCells>
  <phoneticPr fontId="1"/>
  <pageMargins left="0.70866141732283472" right="0.70866141732283472" top="0.74803149606299213" bottom="0.35433070866141736" header="0.31496062992125984" footer="0"/>
  <pageSetup paperSize="9" orientation="landscape" blackAndWhite="1" r:id="rId1"/>
  <headerFooter>
    <oddHeader>&amp;L&amp;"メイリオ,ボールド"&amp;20文献複写依頼書&amp;"メイリオ,レギュラー"&amp;12　※太枠内をご記入ください。★印の項目は、該当するものがない場合、空欄でもかまいません。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28575</xdr:rowOff>
                  </from>
                  <to>
                    <xdr:col>0</xdr:col>
                    <xdr:colOff>333375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209550</xdr:rowOff>
                  </from>
                  <to>
                    <xdr:col>1</xdr:col>
                    <xdr:colOff>228600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219075</xdr:rowOff>
                  </from>
                  <to>
                    <xdr:col>1</xdr:col>
                    <xdr:colOff>228600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219075</xdr:rowOff>
                  </from>
                  <to>
                    <xdr:col>1</xdr:col>
                    <xdr:colOff>228600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209550</xdr:rowOff>
                  </from>
                  <to>
                    <xdr:col>1</xdr:col>
                    <xdr:colOff>228600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228600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38100</xdr:rowOff>
                  </from>
                  <to>
                    <xdr:col>2</xdr:col>
                    <xdr:colOff>381000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0</xdr:rowOff>
                  </from>
                  <to>
                    <xdr:col>1</xdr:col>
                    <xdr:colOff>228600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38100</xdr:rowOff>
                  </from>
                  <to>
                    <xdr:col>4</xdr:col>
                    <xdr:colOff>390525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1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219075</xdr:rowOff>
                  </from>
                  <to>
                    <xdr:col>0</xdr:col>
                    <xdr:colOff>314325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2</xdr:col>
                    <xdr:colOff>123825</xdr:colOff>
                    <xdr:row>18</xdr:row>
                    <xdr:rowOff>38100</xdr:rowOff>
                  </from>
                  <to>
                    <xdr:col>2</xdr:col>
                    <xdr:colOff>381000</xdr:colOff>
                    <xdr:row>18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L32"/>
  <sheetViews>
    <sheetView view="pageLayout" zoomScale="85" zoomScaleNormal="100" zoomScalePageLayoutView="85" workbookViewId="0">
      <selection activeCell="C14" sqref="C14:G14"/>
    </sheetView>
  </sheetViews>
  <sheetFormatPr defaultRowHeight="18.75" x14ac:dyDescent="0.4"/>
  <cols>
    <col min="1" max="1" width="4.875" customWidth="1"/>
    <col min="2" max="2" width="17" customWidth="1"/>
    <col min="3" max="3" width="5" customWidth="1"/>
    <col min="4" max="4" width="16.5" customWidth="1"/>
    <col min="5" max="5" width="5.125" customWidth="1"/>
    <col min="6" max="6" width="28.375" customWidth="1"/>
    <col min="7" max="7" width="3.375" customWidth="1"/>
    <col min="8" max="8" width="2.875" customWidth="1"/>
    <col min="9" max="9" width="14.375" customWidth="1"/>
    <col min="10" max="12" width="7.75" customWidth="1"/>
  </cols>
  <sheetData>
    <row r="1" spans="1:12" ht="17.25" customHeight="1" thickTop="1" x14ac:dyDescent="0.4">
      <c r="A1" s="77" t="s">
        <v>95</v>
      </c>
      <c r="B1" s="72"/>
      <c r="C1" s="71" t="s">
        <v>96</v>
      </c>
      <c r="D1" s="72"/>
      <c r="E1" s="72"/>
      <c r="F1" s="72"/>
      <c r="G1" s="73"/>
    </row>
    <row r="2" spans="1:12" ht="17.25" customHeight="1" x14ac:dyDescent="0.4">
      <c r="A2" s="68" t="s">
        <v>1</v>
      </c>
      <c r="B2" s="29" t="s">
        <v>24</v>
      </c>
      <c r="C2" s="81"/>
      <c r="D2" s="81"/>
      <c r="E2" s="81"/>
      <c r="F2" s="81"/>
      <c r="G2" s="82"/>
      <c r="I2" t="s">
        <v>37</v>
      </c>
    </row>
    <row r="3" spans="1:12" ht="17.25" customHeight="1" x14ac:dyDescent="0.4">
      <c r="A3" s="69"/>
      <c r="B3" s="25" t="s">
        <v>85</v>
      </c>
      <c r="C3" s="84" t="s">
        <v>2</v>
      </c>
      <c r="D3" s="85"/>
      <c r="E3" s="85"/>
      <c r="F3" s="85"/>
      <c r="G3" s="86"/>
      <c r="I3" s="14" t="str">
        <f>_xlfn.IFNA("神戸大学　"&amp;VLOOKUP(MID(C17,1,2),館名一覧!A:F,2,FALSE)&amp;"　宛","（配架場所に合わせて表示します）")</f>
        <v>（配架場所に合わせて表示します）</v>
      </c>
      <c r="J3" s="14"/>
      <c r="K3" s="14"/>
      <c r="L3" s="14"/>
    </row>
    <row r="4" spans="1:12" ht="17.25" customHeight="1" x14ac:dyDescent="0.4">
      <c r="A4" s="69"/>
      <c r="B4" s="30" t="s">
        <v>84</v>
      </c>
      <c r="C4" s="84"/>
      <c r="D4" s="85"/>
      <c r="E4" s="85"/>
      <c r="F4" s="85"/>
      <c r="G4" s="86"/>
      <c r="I4" s="14" t="str">
        <f>IF(C17="","","FAX番号：")</f>
        <v/>
      </c>
      <c r="J4" s="14" t="str">
        <f>_xlfn.IFNA(VLOOKUP(MID(C17,1,2),館名一覧!A:F,6,FALSE),"")</f>
        <v/>
      </c>
      <c r="K4" s="14"/>
      <c r="L4" s="14"/>
    </row>
    <row r="5" spans="1:12" ht="17.25" customHeight="1" x14ac:dyDescent="0.4">
      <c r="A5" s="69"/>
      <c r="B5" s="29"/>
      <c r="C5" s="83"/>
      <c r="D5" s="83"/>
      <c r="E5" s="83"/>
      <c r="F5" s="83"/>
      <c r="G5" s="89"/>
    </row>
    <row r="6" spans="1:12" ht="17.25" customHeight="1" x14ac:dyDescent="0.4">
      <c r="A6" s="69"/>
      <c r="B6" s="26" t="s">
        <v>25</v>
      </c>
      <c r="C6" s="83"/>
      <c r="D6" s="83"/>
      <c r="E6" s="83"/>
      <c r="F6" s="84"/>
      <c r="G6" s="55" t="s">
        <v>11</v>
      </c>
      <c r="I6" t="s">
        <v>34</v>
      </c>
    </row>
    <row r="7" spans="1:12" ht="17.25" customHeight="1" x14ac:dyDescent="0.4">
      <c r="A7" s="69"/>
      <c r="B7" s="26" t="s">
        <v>26</v>
      </c>
      <c r="C7" s="83"/>
      <c r="D7" s="83"/>
      <c r="E7" s="83"/>
      <c r="F7" s="83"/>
      <c r="G7" s="89"/>
      <c r="I7" s="15" t="str">
        <f>IF(L17="","（料金通知時に表示します）",IF(L15=0,VLOOKUP(MID(C17,1,2),館名一覧!A:F,3,FALSE)&amp;"　"&amp;VLOOKUP(MID(C17,1,2),館名一覧!A:F,4,FALSE),"（後日請求書をお送りいたします）"))</f>
        <v>（料金通知時に表示します）</v>
      </c>
      <c r="J7" s="15"/>
      <c r="K7" s="15"/>
      <c r="L7" s="15"/>
    </row>
    <row r="8" spans="1:12" ht="17.25" customHeight="1" x14ac:dyDescent="0.4">
      <c r="A8" s="69"/>
      <c r="B8" s="26" t="s">
        <v>27</v>
      </c>
      <c r="C8" s="83"/>
      <c r="D8" s="83"/>
      <c r="E8" s="83"/>
      <c r="F8" s="83"/>
      <c r="G8" s="89"/>
      <c r="I8" s="16" t="str">
        <f>IF(L17="","",IF(L15=300,"",IF(COUNTIF(C17,"社会*"),"神戸大学　"&amp;館名一覧!B3,"神戸大学　"&amp;VLOOKUP(MID(C17,1,2),館名一覧!A:F,2,FALSE)&amp;"　宛")))</f>
        <v/>
      </c>
      <c r="J8" s="16"/>
      <c r="K8" s="16"/>
      <c r="L8" s="16"/>
    </row>
    <row r="9" spans="1:12" ht="17.25" customHeight="1" x14ac:dyDescent="0.4">
      <c r="A9" s="69"/>
      <c r="B9" s="26" t="s">
        <v>0</v>
      </c>
      <c r="C9" s="83"/>
      <c r="D9" s="83"/>
      <c r="E9" s="83"/>
      <c r="F9" s="83"/>
      <c r="G9" s="89"/>
      <c r="I9" s="14" t="str">
        <f>IF(I8="","","電話番号：")</f>
        <v/>
      </c>
      <c r="J9" s="14" t="str">
        <f>IF(I9="","",IF(COUNTIF(C17,"社会*"),館名一覧!E3,VLOOKUP(MID(C17,1,2),館名一覧!A:F,5,FALSE)))</f>
        <v/>
      </c>
      <c r="K9" s="14"/>
      <c r="L9" s="14"/>
    </row>
    <row r="10" spans="1:12" ht="17.25" customHeight="1" thickBot="1" x14ac:dyDescent="0.45">
      <c r="A10" s="70"/>
      <c r="B10" s="28" t="s">
        <v>5</v>
      </c>
      <c r="C10" s="87"/>
      <c r="D10" s="87"/>
      <c r="E10" s="87"/>
      <c r="F10" s="87"/>
      <c r="G10" s="88"/>
    </row>
    <row r="11" spans="1:12" ht="17.25" customHeight="1" thickTop="1" x14ac:dyDescent="0.4">
      <c r="A11" s="78" t="s">
        <v>28</v>
      </c>
      <c r="B11" s="24" t="s">
        <v>29</v>
      </c>
      <c r="C11" s="71"/>
      <c r="D11" s="72"/>
      <c r="E11" s="72"/>
      <c r="F11" s="72"/>
      <c r="G11" s="73"/>
      <c r="I11" t="s">
        <v>92</v>
      </c>
    </row>
    <row r="12" spans="1:12" ht="17.25" customHeight="1" x14ac:dyDescent="0.4">
      <c r="A12" s="79"/>
      <c r="B12" s="26" t="s">
        <v>36</v>
      </c>
      <c r="C12" s="90"/>
      <c r="D12" s="91"/>
      <c r="E12" s="91"/>
      <c r="F12" s="91"/>
      <c r="G12" s="92"/>
      <c r="I12" s="60"/>
      <c r="J12" s="40" t="s">
        <v>18</v>
      </c>
      <c r="K12" s="40" t="s">
        <v>17</v>
      </c>
      <c r="L12" s="40" t="s">
        <v>104</v>
      </c>
    </row>
    <row r="13" spans="1:12" ht="17.25" customHeight="1" x14ac:dyDescent="0.4">
      <c r="A13" s="79"/>
      <c r="B13" s="26" t="s">
        <v>90</v>
      </c>
      <c r="C13" s="90"/>
      <c r="D13" s="91"/>
      <c r="E13" s="91"/>
      <c r="F13" s="91"/>
      <c r="G13" s="92"/>
      <c r="I13" s="52" t="s">
        <v>15</v>
      </c>
      <c r="J13" s="36">
        <v>35</v>
      </c>
      <c r="K13" s="36"/>
      <c r="L13" s="59" t="str">
        <f>IF(K13="","",J13*K13)</f>
        <v/>
      </c>
    </row>
    <row r="14" spans="1:12" ht="17.25" customHeight="1" x14ac:dyDescent="0.4">
      <c r="A14" s="79"/>
      <c r="B14" s="26" t="s">
        <v>32</v>
      </c>
      <c r="C14" s="63"/>
      <c r="D14" s="64"/>
      <c r="E14" s="64"/>
      <c r="F14" s="64"/>
      <c r="G14" s="65"/>
      <c r="I14" s="52" t="s">
        <v>16</v>
      </c>
      <c r="J14" s="59">
        <v>80</v>
      </c>
      <c r="K14" s="59"/>
      <c r="L14" s="59" t="str">
        <f>IF(K14="","",J14*K14)</f>
        <v/>
      </c>
    </row>
    <row r="15" spans="1:12" ht="17.25" customHeight="1" x14ac:dyDescent="0.4">
      <c r="A15" s="79"/>
      <c r="B15" s="30" t="s">
        <v>10</v>
      </c>
      <c r="C15" s="93"/>
      <c r="D15" s="94"/>
      <c r="E15" s="94"/>
      <c r="F15" s="94"/>
      <c r="G15" s="95"/>
      <c r="I15" s="38" t="s">
        <v>93</v>
      </c>
      <c r="J15" s="66"/>
      <c r="K15" s="67"/>
      <c r="L15" s="59"/>
    </row>
    <row r="16" spans="1:12" ht="17.25" customHeight="1" x14ac:dyDescent="0.4">
      <c r="A16" s="79"/>
      <c r="B16" s="29"/>
      <c r="C16" s="96"/>
      <c r="D16" s="97"/>
      <c r="E16" s="97"/>
      <c r="F16" s="97"/>
      <c r="G16" s="98"/>
      <c r="I16" s="52" t="s">
        <v>19</v>
      </c>
      <c r="J16" s="66"/>
      <c r="K16" s="67"/>
      <c r="L16" s="59"/>
    </row>
    <row r="17" spans="1:12" ht="17.25" customHeight="1" x14ac:dyDescent="0.4">
      <c r="A17" s="79"/>
      <c r="B17" s="26" t="s">
        <v>94</v>
      </c>
      <c r="C17" s="63"/>
      <c r="D17" s="64"/>
      <c r="E17" s="64"/>
      <c r="F17" s="64"/>
      <c r="G17" s="65"/>
      <c r="I17" s="52" t="s">
        <v>20</v>
      </c>
      <c r="J17" s="66"/>
      <c r="K17" s="67"/>
      <c r="L17" s="60" t="str">
        <f>IF(L16="","","\"&amp;SUM(L13:L16)&amp;"-")</f>
        <v/>
      </c>
    </row>
    <row r="18" spans="1:12" ht="17.25" customHeight="1" x14ac:dyDescent="0.4">
      <c r="A18" s="79"/>
      <c r="B18" s="30" t="s">
        <v>13</v>
      </c>
      <c r="C18" s="56"/>
      <c r="D18" s="57" t="s">
        <v>14</v>
      </c>
      <c r="E18" s="53"/>
      <c r="F18" s="53" t="s">
        <v>91</v>
      </c>
      <c r="G18" s="54"/>
      <c r="I18" s="23"/>
      <c r="J18" s="51"/>
      <c r="K18" s="51"/>
      <c r="L18" s="51"/>
    </row>
    <row r="19" spans="1:12" ht="17.25" customHeight="1" x14ac:dyDescent="0.4">
      <c r="A19" s="79"/>
      <c r="B19" s="29"/>
      <c r="C19" s="56"/>
      <c r="D19" s="53" t="s">
        <v>99</v>
      </c>
      <c r="E19" s="57"/>
      <c r="F19" s="57"/>
      <c r="G19" s="58"/>
    </row>
    <row r="20" spans="1:12" ht="17.25" customHeight="1" thickBot="1" x14ac:dyDescent="0.45">
      <c r="A20" s="80"/>
      <c r="B20" s="28" t="s">
        <v>86</v>
      </c>
      <c r="C20" s="74"/>
      <c r="D20" s="75"/>
      <c r="E20" s="75"/>
      <c r="F20" s="75"/>
      <c r="G20" s="76"/>
    </row>
    <row r="21" spans="1:12" ht="5.25" customHeight="1" thickTop="1" x14ac:dyDescent="0.4">
      <c r="A21" s="21"/>
      <c r="B21" s="22"/>
      <c r="C21" s="23"/>
      <c r="D21" s="23"/>
      <c r="E21" s="23"/>
      <c r="F21" s="23"/>
      <c r="G21" s="23"/>
    </row>
    <row r="22" spans="1:12" ht="17.25" customHeight="1" thickBot="1" x14ac:dyDescent="0.45">
      <c r="A22" t="s">
        <v>8</v>
      </c>
      <c r="I22" s="13" t="s">
        <v>6</v>
      </c>
      <c r="J22" s="61"/>
      <c r="K22" s="61"/>
      <c r="L22" s="61"/>
    </row>
    <row r="23" spans="1:12" ht="17.25" customHeight="1" thickTop="1" x14ac:dyDescent="0.4">
      <c r="A23" s="1"/>
      <c r="B23" s="41" t="s">
        <v>33</v>
      </c>
      <c r="C23" s="3"/>
      <c r="D23" s="3"/>
      <c r="E23" s="3"/>
      <c r="F23" s="3"/>
      <c r="G23" s="4"/>
      <c r="I23" s="39" t="s">
        <v>3</v>
      </c>
      <c r="J23" s="62"/>
      <c r="K23" s="62"/>
      <c r="L23" s="62"/>
    </row>
    <row r="24" spans="1:12" ht="17.25" customHeight="1" x14ac:dyDescent="0.4">
      <c r="A24" s="2"/>
      <c r="B24" s="42" t="s">
        <v>97</v>
      </c>
      <c r="C24" s="22"/>
      <c r="D24" s="22"/>
      <c r="E24" s="22"/>
      <c r="F24" s="22"/>
      <c r="G24" s="6"/>
      <c r="I24" s="39" t="s">
        <v>4</v>
      </c>
      <c r="J24" s="62"/>
      <c r="K24" s="62"/>
      <c r="L24" s="62"/>
    </row>
    <row r="25" spans="1:12" ht="17.25" customHeight="1" x14ac:dyDescent="0.4">
      <c r="A25" s="7"/>
      <c r="B25" s="42" t="s">
        <v>100</v>
      </c>
      <c r="C25" s="5"/>
      <c r="D25" s="5"/>
      <c r="E25" s="5"/>
      <c r="F25" s="5"/>
      <c r="G25" s="6"/>
      <c r="I25" s="39" t="s">
        <v>35</v>
      </c>
      <c r="J25" s="62"/>
      <c r="K25" s="62"/>
      <c r="L25" s="62"/>
    </row>
    <row r="26" spans="1:12" ht="17.25" customHeight="1" x14ac:dyDescent="0.4">
      <c r="A26" s="2"/>
      <c r="B26" s="13" t="s">
        <v>9</v>
      </c>
      <c r="G26" s="6"/>
      <c r="I26" s="39" t="s">
        <v>21</v>
      </c>
      <c r="J26" s="62"/>
      <c r="K26" s="62"/>
      <c r="L26" s="62"/>
    </row>
    <row r="27" spans="1:12" ht="17.25" customHeight="1" x14ac:dyDescent="0.4">
      <c r="A27" s="7"/>
      <c r="B27" s="42" t="s">
        <v>23</v>
      </c>
      <c r="C27" s="8"/>
      <c r="D27" s="8"/>
      <c r="E27" s="8"/>
      <c r="F27" s="8"/>
      <c r="G27" s="6"/>
    </row>
    <row r="28" spans="1:12" ht="17.25" customHeight="1" x14ac:dyDescent="0.4">
      <c r="A28" s="7"/>
      <c r="B28" s="42" t="s">
        <v>12</v>
      </c>
      <c r="C28" s="8"/>
      <c r="D28" s="8"/>
      <c r="E28" s="8"/>
      <c r="F28" s="8"/>
      <c r="G28" s="6"/>
    </row>
    <row r="29" spans="1:12" ht="17.25" customHeight="1" x14ac:dyDescent="0.4">
      <c r="A29" s="7"/>
      <c r="B29" s="42" t="s">
        <v>22</v>
      </c>
      <c r="C29" s="8"/>
      <c r="D29" s="8"/>
      <c r="E29" s="8"/>
      <c r="F29" s="8"/>
      <c r="G29" s="6"/>
    </row>
    <row r="30" spans="1:12" ht="17.25" customHeight="1" x14ac:dyDescent="0.4">
      <c r="A30" s="7"/>
      <c r="B30" s="42" t="s">
        <v>7</v>
      </c>
      <c r="C30" s="8"/>
      <c r="D30" s="8"/>
      <c r="E30" s="8"/>
      <c r="F30" s="8"/>
      <c r="G30" s="6"/>
    </row>
    <row r="31" spans="1:12" ht="17.25" customHeight="1" thickBot="1" x14ac:dyDescent="0.45">
      <c r="A31" s="9"/>
      <c r="B31" s="43" t="s">
        <v>31</v>
      </c>
      <c r="C31" s="17"/>
      <c r="D31" s="10"/>
      <c r="E31" s="10"/>
      <c r="F31" s="10"/>
      <c r="G31" s="11"/>
      <c r="L31" s="5" t="s">
        <v>98</v>
      </c>
    </row>
    <row r="32" spans="1:12" ht="19.5" thickTop="1" x14ac:dyDescent="0.4"/>
  </sheetData>
  <mergeCells count="27">
    <mergeCell ref="A1:B1"/>
    <mergeCell ref="C1:G1"/>
    <mergeCell ref="A2:A10"/>
    <mergeCell ref="C2:G2"/>
    <mergeCell ref="C3:G3"/>
    <mergeCell ref="C4:G4"/>
    <mergeCell ref="C5:G5"/>
    <mergeCell ref="C6:F6"/>
    <mergeCell ref="C7:G7"/>
    <mergeCell ref="C8:G8"/>
    <mergeCell ref="A11:A20"/>
    <mergeCell ref="C11:G11"/>
    <mergeCell ref="C12:G12"/>
    <mergeCell ref="C13:G13"/>
    <mergeCell ref="C14:G14"/>
    <mergeCell ref="C15:G16"/>
    <mergeCell ref="C17:G17"/>
    <mergeCell ref="J17:K17"/>
    <mergeCell ref="C20:G20"/>
    <mergeCell ref="J23:L23"/>
    <mergeCell ref="C9:G9"/>
    <mergeCell ref="C10:G10"/>
    <mergeCell ref="J24:L24"/>
    <mergeCell ref="J25:L25"/>
    <mergeCell ref="J26:L26"/>
    <mergeCell ref="J15:K15"/>
    <mergeCell ref="J16:K16"/>
  </mergeCells>
  <phoneticPr fontId="1"/>
  <pageMargins left="0.70866141732283472" right="0.70866141732283472" top="0.74803149606299213" bottom="0.35433070866141736" header="0.31496062992125984" footer="0"/>
  <pageSetup paperSize="9" orientation="landscape" blackAndWhite="1" r:id="rId1"/>
  <headerFooter>
    <oddHeader>&amp;L&amp;"メイリオ,ボールド"&amp;20文献複写依頼書&amp;"メイリオ,レギュラー"&amp;12　※太枠内をご記入ください。★印の項目は、該当するものがない場合、空欄でもかまいません。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28575</xdr:rowOff>
                  </from>
                  <to>
                    <xdr:col>0</xdr:col>
                    <xdr:colOff>333375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209550</xdr:rowOff>
                  </from>
                  <to>
                    <xdr:col>1</xdr:col>
                    <xdr:colOff>228600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219075</xdr:rowOff>
                  </from>
                  <to>
                    <xdr:col>1</xdr:col>
                    <xdr:colOff>228600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219075</xdr:rowOff>
                  </from>
                  <to>
                    <xdr:col>1</xdr:col>
                    <xdr:colOff>228600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209550</xdr:rowOff>
                  </from>
                  <to>
                    <xdr:col>1</xdr:col>
                    <xdr:colOff>228600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228600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38100</xdr:rowOff>
                  </from>
                  <to>
                    <xdr:col>2</xdr:col>
                    <xdr:colOff>381000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0</xdr:rowOff>
                  </from>
                  <to>
                    <xdr:col>1</xdr:col>
                    <xdr:colOff>228600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38100</xdr:rowOff>
                  </from>
                  <to>
                    <xdr:col>4</xdr:col>
                    <xdr:colOff>390525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1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219075</xdr:rowOff>
                  </from>
                  <to>
                    <xdr:col>0</xdr:col>
                    <xdr:colOff>314325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18</xdr:row>
                    <xdr:rowOff>38100</xdr:rowOff>
                  </from>
                  <to>
                    <xdr:col>2</xdr:col>
                    <xdr:colOff>381000</xdr:colOff>
                    <xdr:row>18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view="pageLayout" topLeftCell="A4" zoomScaleNormal="100" workbookViewId="0">
      <selection activeCell="C14" sqref="C14:G14"/>
    </sheetView>
  </sheetViews>
  <sheetFormatPr defaultRowHeight="18.75" x14ac:dyDescent="0.4"/>
  <cols>
    <col min="1" max="1" width="9" customWidth="1"/>
    <col min="2" max="7" width="10.375" customWidth="1"/>
  </cols>
  <sheetData>
    <row r="2" spans="2:7" ht="24.75" customHeight="1" x14ac:dyDescent="0.4">
      <c r="B2" s="99" t="str">
        <f>IF(文献複写依頼書!C3="","（宛先の郵便番号が入ります）",文献複写依頼書!C3)</f>
        <v>〒</v>
      </c>
      <c r="C2" s="99"/>
      <c r="D2" s="99"/>
      <c r="E2" s="99"/>
      <c r="F2" s="99"/>
      <c r="G2" s="99"/>
    </row>
    <row r="3" spans="2:7" ht="24.75" customHeight="1" x14ac:dyDescent="0.4">
      <c r="B3" s="99" t="str">
        <f>IF(文献複写依頼書!C4="","（宛先の住所が入ります）",文献複写依頼書!C4)</f>
        <v>（宛先の住所が入ります）</v>
      </c>
      <c r="C3" s="99"/>
      <c r="D3" s="99"/>
      <c r="E3" s="99"/>
      <c r="F3" s="99"/>
      <c r="G3" s="99"/>
    </row>
    <row r="4" spans="2:7" ht="24.75" customHeight="1" x14ac:dyDescent="0.4">
      <c r="B4" s="99" t="str">
        <f>IF(文献複写依頼書!C5="","（宛先の住所が入ります）",文献複写依頼書!C5)</f>
        <v>（宛先の住所が入ります）</v>
      </c>
      <c r="C4" s="99"/>
      <c r="D4" s="99"/>
      <c r="E4" s="99"/>
      <c r="F4" s="99"/>
      <c r="G4" s="99"/>
    </row>
    <row r="5" spans="2:7" x14ac:dyDescent="0.4">
      <c r="B5" s="12"/>
      <c r="C5" s="12"/>
      <c r="D5" s="12"/>
      <c r="E5" s="12"/>
      <c r="F5" s="12"/>
      <c r="G5" s="12"/>
    </row>
    <row r="6" spans="2:7" s="12" customFormat="1" ht="21.75" customHeight="1" x14ac:dyDescent="0.4">
      <c r="B6" s="102" t="str">
        <f>IF(文献複写依頼書!C2="","（機関名が入ります）",文献複写依頼書!C2)</f>
        <v>（機関名が入ります）</v>
      </c>
      <c r="C6" s="102"/>
      <c r="D6" s="102"/>
      <c r="E6" s="102"/>
      <c r="F6" s="102"/>
    </row>
    <row r="7" spans="2:7" s="12" customFormat="1" ht="21.75" customHeight="1" x14ac:dyDescent="0.4">
      <c r="B7" s="102" t="str">
        <f>IF(文献複写依頼書!C6="","（宛名が入ります）",文献複写依頼書!C6)</f>
        <v>（宛名が入ります）</v>
      </c>
      <c r="C7" s="102"/>
      <c r="D7" s="102"/>
      <c r="E7" s="102"/>
      <c r="F7" s="102"/>
      <c r="G7" s="12" t="s">
        <v>88</v>
      </c>
    </row>
    <row r="8" spans="2:7" ht="19.5" thickBot="1" x14ac:dyDescent="0.45"/>
    <row r="9" spans="2:7" ht="19.5" thickBot="1" x14ac:dyDescent="0.45">
      <c r="F9" s="100" t="s">
        <v>87</v>
      </c>
      <c r="G9" s="101"/>
    </row>
    <row r="11" spans="2:7" x14ac:dyDescent="0.4">
      <c r="B11" s="18" t="s">
        <v>89</v>
      </c>
    </row>
    <row r="12" spans="2:7" x14ac:dyDescent="0.4">
      <c r="B12" s="19" t="str">
        <f>_xlfn.IFNA(VLOOKUP(MID(文献複写依頼書!C17,1,2),館名一覧!A:F,3,FALSE)&amp;"　"&amp;VLOOKUP(MID(文献複写依頼書!C17,1,2),館名一覧!A:F,4,FALSE),"（受付館の住所が入ります）")</f>
        <v>（受付館の住所が入ります）</v>
      </c>
    </row>
    <row r="13" spans="2:7" x14ac:dyDescent="0.4">
      <c r="B13" s="19" t="str">
        <f>_xlfn.IFNA("神戸大学　"&amp;VLOOKUP(MID(文献複写依頼書!C17,1,2),館名一覧!A:F,2,FALSE),"（受付館名が入ります）")</f>
        <v>（受付館名が入ります）</v>
      </c>
    </row>
    <row r="14" spans="2:7" x14ac:dyDescent="0.4">
      <c r="B14" s="19" t="str">
        <f>_xlfn.IFNA("TEL："&amp;VLOOKUP(MID(文献複写依頼書!C17,1,2),館名一覧!A:F,5,FALSE),"（受付館の電話番号が入ります）")</f>
        <v>（受付館の電話番号が入ります）</v>
      </c>
    </row>
  </sheetData>
  <mergeCells count="6">
    <mergeCell ref="B2:G2"/>
    <mergeCell ref="B3:G3"/>
    <mergeCell ref="B4:G4"/>
    <mergeCell ref="F9:G9"/>
    <mergeCell ref="B7:F7"/>
    <mergeCell ref="B6:F6"/>
  </mergeCells>
  <phoneticPr fontId="1"/>
  <dataValidations count="1">
    <dataValidation type="list" allowBlank="1" showInputMessage="1" showErrorMessage="1" sqref="G7">
      <formula1>"様, 御中"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4" sqref="C14:G14"/>
    </sheetView>
  </sheetViews>
  <sheetFormatPr defaultRowHeight="18.75" x14ac:dyDescent="0.4"/>
  <cols>
    <col min="1" max="1" width="12.125" customWidth="1"/>
    <col min="2" max="2" width="25" customWidth="1"/>
    <col min="3" max="3" width="20" customWidth="1"/>
    <col min="4" max="4" width="27.875" customWidth="1"/>
    <col min="5" max="5" width="21.375" customWidth="1"/>
    <col min="6" max="6" width="17.5" customWidth="1"/>
  </cols>
  <sheetData>
    <row r="1" spans="1:6" x14ac:dyDescent="0.4">
      <c r="A1" t="s">
        <v>38</v>
      </c>
      <c r="B1" t="s">
        <v>39</v>
      </c>
      <c r="C1" t="s">
        <v>40</v>
      </c>
      <c r="D1" t="s">
        <v>41</v>
      </c>
      <c r="E1" t="s">
        <v>30</v>
      </c>
      <c r="F1" t="s">
        <v>42</v>
      </c>
    </row>
    <row r="2" spans="1:6" x14ac:dyDescent="0.4">
      <c r="A2" t="s">
        <v>43</v>
      </c>
      <c r="B2" t="s">
        <v>44</v>
      </c>
      <c r="C2" t="s">
        <v>40</v>
      </c>
      <c r="D2" t="s">
        <v>45</v>
      </c>
      <c r="E2" t="s">
        <v>46</v>
      </c>
      <c r="F2" t="s">
        <v>47</v>
      </c>
    </row>
    <row r="3" spans="1:6" x14ac:dyDescent="0.4">
      <c r="B3" t="s">
        <v>105</v>
      </c>
      <c r="C3" t="s">
        <v>40</v>
      </c>
      <c r="D3" t="s">
        <v>45</v>
      </c>
      <c r="E3" t="s">
        <v>106</v>
      </c>
    </row>
    <row r="4" spans="1:6" x14ac:dyDescent="0.4">
      <c r="A4" t="s">
        <v>48</v>
      </c>
      <c r="B4" t="s">
        <v>49</v>
      </c>
      <c r="C4" t="s">
        <v>40</v>
      </c>
      <c r="D4" t="s">
        <v>50</v>
      </c>
      <c r="E4" t="s">
        <v>51</v>
      </c>
      <c r="F4" t="s">
        <v>52</v>
      </c>
    </row>
    <row r="5" spans="1:6" x14ac:dyDescent="0.4">
      <c r="A5" t="s">
        <v>53</v>
      </c>
      <c r="B5" t="s">
        <v>54</v>
      </c>
      <c r="C5" t="s">
        <v>40</v>
      </c>
      <c r="D5" t="s">
        <v>50</v>
      </c>
      <c r="E5" t="s">
        <v>55</v>
      </c>
      <c r="F5" t="s">
        <v>56</v>
      </c>
    </row>
    <row r="6" spans="1:6" x14ac:dyDescent="0.4">
      <c r="A6" t="s">
        <v>57</v>
      </c>
      <c r="B6" t="s">
        <v>58</v>
      </c>
      <c r="C6" t="s">
        <v>40</v>
      </c>
      <c r="D6" t="s">
        <v>59</v>
      </c>
      <c r="E6" t="s">
        <v>60</v>
      </c>
      <c r="F6" t="s">
        <v>61</v>
      </c>
    </row>
    <row r="7" spans="1:6" x14ac:dyDescent="0.4">
      <c r="A7" t="s">
        <v>62</v>
      </c>
      <c r="B7" t="s">
        <v>63</v>
      </c>
      <c r="C7" t="s">
        <v>40</v>
      </c>
      <c r="D7" t="s">
        <v>45</v>
      </c>
      <c r="E7" t="s">
        <v>64</v>
      </c>
      <c r="F7" t="s">
        <v>65</v>
      </c>
    </row>
    <row r="8" spans="1:6" x14ac:dyDescent="0.4">
      <c r="A8" t="s">
        <v>66</v>
      </c>
      <c r="B8" t="s">
        <v>67</v>
      </c>
      <c r="C8" t="s">
        <v>68</v>
      </c>
      <c r="D8" t="s">
        <v>69</v>
      </c>
      <c r="E8" t="s">
        <v>70</v>
      </c>
      <c r="F8" t="s">
        <v>71</v>
      </c>
    </row>
    <row r="9" spans="1:6" x14ac:dyDescent="0.4">
      <c r="A9" t="s">
        <v>72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</row>
    <row r="10" spans="1:6" x14ac:dyDescent="0.4">
      <c r="A10" t="s">
        <v>78</v>
      </c>
      <c r="B10" t="s">
        <v>79</v>
      </c>
      <c r="C10" t="s">
        <v>80</v>
      </c>
      <c r="D10" t="s">
        <v>81</v>
      </c>
      <c r="E10" t="s">
        <v>82</v>
      </c>
      <c r="F10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文献複写依頼書</vt:lpstr>
      <vt:lpstr>記入例</vt:lpstr>
      <vt:lpstr>宛名</vt:lpstr>
      <vt:lpstr>館名一覧</vt:lpstr>
      <vt:lpstr>記入例!Print_Area</vt:lpstr>
      <vt:lpstr>文献複写依頼書!Print_Area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glibstaff</dc:creator>
  <cp:lastModifiedBy>glibstaff</cp:lastModifiedBy>
  <cp:lastPrinted>2023-10-13T02:38:45Z</cp:lastPrinted>
  <dcterms:created xsi:type="dcterms:W3CDTF">2022-12-19T07:00:16Z</dcterms:created>
  <dcterms:modified xsi:type="dcterms:W3CDTF">2023-11-13T02:20:55Z</dcterms:modified>
</cp:coreProperties>
</file>